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emy\Shine Insurance Dropbox\Marketing\Campaigns\Investment Property\"/>
    </mc:Choice>
  </mc:AlternateContent>
  <xr:revisionPtr revIDLastSave="0" documentId="8_{4153A1BE-8371-45AA-B14E-16E6CCD21D05}" xr6:coauthVersionLast="45" xr6:coauthVersionMax="45" xr10:uidLastSave="{00000000-0000-0000-0000-000000000000}"/>
  <bookViews>
    <workbookView xWindow="384" yWindow="384" windowWidth="11088" windowHeight="10272" xr2:uid="{00000000-000D-0000-FFFF-FFFF00000000}"/>
  </bookViews>
  <sheets>
    <sheet name="Kelwaski Monopoly Cards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9" l="1"/>
  <c r="AH18" i="9" s="1"/>
  <c r="AG17" i="9"/>
  <c r="AG18" i="9" s="1"/>
  <c r="AG16" i="9"/>
  <c r="AG13" i="9"/>
  <c r="AH12" i="9"/>
  <c r="AH14" i="9" s="1"/>
  <c r="AG14" i="9" s="1"/>
  <c r="AG11" i="9"/>
  <c r="AG10" i="9"/>
  <c r="AG9" i="9"/>
  <c r="AH8" i="9"/>
  <c r="AG5" i="9"/>
  <c r="AH23" i="9" s="1"/>
  <c r="AG23" i="9" s="1"/>
  <c r="AE17" i="9"/>
  <c r="AE18" i="9" s="1"/>
  <c r="AB17" i="9"/>
  <c r="AB18" i="9" s="1"/>
  <c r="AD16" i="9"/>
  <c r="AA16" i="9"/>
  <c r="AE12" i="9"/>
  <c r="AB12" i="9"/>
  <c r="AD11" i="9"/>
  <c r="AA11" i="9"/>
  <c r="AD10" i="9"/>
  <c r="AA10" i="9"/>
  <c r="AE8" i="9"/>
  <c r="AB8" i="9"/>
  <c r="AD5" i="9"/>
  <c r="AE23" i="9" s="1"/>
  <c r="AA5" i="9"/>
  <c r="AB20" i="9" s="1"/>
  <c r="AA20" i="9" s="1"/>
  <c r="AH19" i="9" l="1"/>
  <c r="AB23" i="9"/>
  <c r="AA23" i="9" s="1"/>
  <c r="AD17" i="9"/>
  <c r="AH20" i="9"/>
  <c r="AG20" i="9" s="1"/>
  <c r="AG19" i="9"/>
  <c r="AD18" i="9"/>
  <c r="AD23" i="9"/>
  <c r="AB9" i="9"/>
  <c r="AA9" i="9" s="1"/>
  <c r="AB13" i="9"/>
  <c r="AD9" i="9"/>
  <c r="AE20" i="9"/>
  <c r="AD20" i="9" s="1"/>
  <c r="AA17" i="9"/>
  <c r="AA18" i="9" s="1"/>
  <c r="M17" i="9"/>
  <c r="M18" i="9" s="1"/>
  <c r="J17" i="9"/>
  <c r="J18" i="9" s="1"/>
  <c r="I17" i="9"/>
  <c r="G17" i="9"/>
  <c r="G18" i="9" s="1"/>
  <c r="D17" i="9"/>
  <c r="D18" i="9" s="1"/>
  <c r="L16" i="9"/>
  <c r="I16" i="9"/>
  <c r="F16" i="9"/>
  <c r="C16" i="9"/>
  <c r="M12" i="9"/>
  <c r="J12" i="9"/>
  <c r="G12" i="9"/>
  <c r="D12" i="9"/>
  <c r="L11" i="9"/>
  <c r="I11" i="9"/>
  <c r="F11" i="9"/>
  <c r="C11" i="9"/>
  <c r="L10" i="9"/>
  <c r="I10" i="9"/>
  <c r="F10" i="9"/>
  <c r="C10" i="9"/>
  <c r="M8" i="9"/>
  <c r="J8" i="9"/>
  <c r="G8" i="9"/>
  <c r="D8" i="9"/>
  <c r="L5" i="9"/>
  <c r="M23" i="9" s="1"/>
  <c r="I5" i="9"/>
  <c r="J23" i="9" s="1"/>
  <c r="I23" i="9" s="1"/>
  <c r="F5" i="9"/>
  <c r="G23" i="9" s="1"/>
  <c r="C5" i="9"/>
  <c r="D23" i="9" s="1"/>
  <c r="AG22" i="9" l="1"/>
  <c r="AG24" i="9" s="1"/>
  <c r="AH22" i="9"/>
  <c r="AH24" i="9" s="1"/>
  <c r="AE14" i="9"/>
  <c r="AD13" i="9"/>
  <c r="AB14" i="9"/>
  <c r="AA13" i="9"/>
  <c r="I18" i="9"/>
  <c r="C17" i="9"/>
  <c r="C18" i="9" s="1"/>
  <c r="J20" i="9"/>
  <c r="I20" i="9" s="1"/>
  <c r="F17" i="9"/>
  <c r="F18" i="9" s="1"/>
  <c r="L17" i="9"/>
  <c r="L18" i="9" s="1"/>
  <c r="L23" i="9"/>
  <c r="G13" i="9"/>
  <c r="G9" i="9"/>
  <c r="F9" i="9" s="1"/>
  <c r="M13" i="9"/>
  <c r="M9" i="9"/>
  <c r="L9" i="9" s="1"/>
  <c r="F23" i="9"/>
  <c r="D9" i="9"/>
  <c r="C9" i="9" s="1"/>
  <c r="D13" i="9"/>
  <c r="J13" i="9"/>
  <c r="J9" i="9"/>
  <c r="I9" i="9" s="1"/>
  <c r="C23" i="9"/>
  <c r="D20" i="9"/>
  <c r="C20" i="9" s="1"/>
  <c r="G20" i="9"/>
  <c r="F20" i="9" s="1"/>
  <c r="M20" i="9"/>
  <c r="L20" i="9" s="1"/>
  <c r="V16" i="9"/>
  <c r="AD14" i="9" l="1"/>
  <c r="AD19" i="9" s="1"/>
  <c r="AE19" i="9"/>
  <c r="AE22" i="9" s="1"/>
  <c r="AE24" i="9" s="1"/>
  <c r="AA14" i="9"/>
  <c r="AA19" i="9" s="1"/>
  <c r="AB19" i="9"/>
  <c r="AB22" i="9" s="1"/>
  <c r="AB24" i="9" s="1"/>
  <c r="J14" i="9"/>
  <c r="I13" i="9"/>
  <c r="G14" i="9"/>
  <c r="F13" i="9"/>
  <c r="M14" i="9"/>
  <c r="L13" i="9"/>
  <c r="D14" i="9"/>
  <c r="C13" i="9"/>
  <c r="AG29" i="9" l="1"/>
  <c r="AG27" i="9"/>
  <c r="AA22" i="9"/>
  <c r="AA29" i="9"/>
  <c r="AA27" i="9"/>
  <c r="AD29" i="9"/>
  <c r="AD27" i="9"/>
  <c r="AD22" i="9"/>
  <c r="F14" i="9"/>
  <c r="F19" i="9" s="1"/>
  <c r="G19" i="9"/>
  <c r="G22" i="9" s="1"/>
  <c r="G24" i="9" s="1"/>
  <c r="L14" i="9"/>
  <c r="L19" i="9" s="1"/>
  <c r="M19" i="9"/>
  <c r="M22" i="9" s="1"/>
  <c r="M24" i="9" s="1"/>
  <c r="C14" i="9"/>
  <c r="C19" i="9" s="1"/>
  <c r="D19" i="9"/>
  <c r="D22" i="9" s="1"/>
  <c r="D24" i="9" s="1"/>
  <c r="I14" i="9"/>
  <c r="I19" i="9" s="1"/>
  <c r="J19" i="9"/>
  <c r="J22" i="9" s="1"/>
  <c r="J24" i="9" s="1"/>
  <c r="AG26" i="9" l="1"/>
  <c r="AG28" i="9"/>
  <c r="AD26" i="9"/>
  <c r="AD24" i="9"/>
  <c r="AD28" i="9" s="1"/>
  <c r="AA26" i="9"/>
  <c r="AA24" i="9"/>
  <c r="AA28" i="9" s="1"/>
  <c r="L29" i="9"/>
  <c r="L27" i="9"/>
  <c r="L22" i="9"/>
  <c r="I29" i="9"/>
  <c r="I27" i="9"/>
  <c r="I22" i="9"/>
  <c r="C27" i="9"/>
  <c r="C29" i="9"/>
  <c r="C22" i="9"/>
  <c r="F29" i="9"/>
  <c r="F22" i="9"/>
  <c r="F27" i="9"/>
  <c r="L26" i="9" l="1"/>
  <c r="L24" i="9"/>
  <c r="L28" i="9" s="1"/>
  <c r="F26" i="9"/>
  <c r="F24" i="9"/>
  <c r="F28" i="9" s="1"/>
  <c r="I26" i="9"/>
  <c r="I24" i="9"/>
  <c r="I28" i="9" s="1"/>
  <c r="C26" i="9"/>
  <c r="C24" i="9"/>
  <c r="C28" i="9" s="1"/>
  <c r="U5" i="9" l="1"/>
  <c r="X5" i="9" l="1"/>
  <c r="Y23" i="9" s="1"/>
  <c r="V20" i="9"/>
  <c r="R5" i="9"/>
  <c r="S20" i="9" s="1"/>
  <c r="O5" i="9"/>
  <c r="P23" i="9" s="1"/>
  <c r="Y20" i="9" l="1"/>
  <c r="V23" i="9"/>
  <c r="S23" i="9"/>
  <c r="P20" i="9"/>
  <c r="X23" i="9" l="1"/>
  <c r="X20" i="9"/>
  <c r="Y17" i="9"/>
  <c r="Y18" i="9" s="1"/>
  <c r="Y13" i="9" s="1"/>
  <c r="X16" i="9"/>
  <c r="Y12" i="9"/>
  <c r="X11" i="9"/>
  <c r="X10" i="9"/>
  <c r="Y8" i="9"/>
  <c r="X17" i="9" l="1"/>
  <c r="X18" i="9" s="1"/>
  <c r="Y9" i="9"/>
  <c r="X9" i="9" s="1"/>
  <c r="X13" i="9"/>
  <c r="Y14" i="9" l="1"/>
  <c r="X14" i="9" s="1"/>
  <c r="X19" i="9" s="1"/>
  <c r="X27" i="9" s="1"/>
  <c r="Y19" i="9" l="1"/>
  <c r="Y22" i="9" s="1"/>
  <c r="Y24" i="9" s="1"/>
  <c r="X29" i="9"/>
  <c r="X22" i="9"/>
  <c r="X24" i="9" s="1"/>
  <c r="X28" i="9" s="1"/>
  <c r="X26" i="9" l="1"/>
  <c r="U23" i="9"/>
  <c r="U20" i="9"/>
  <c r="V17" i="9"/>
  <c r="V18" i="9" s="1"/>
  <c r="V13" i="9" s="1"/>
  <c r="U16" i="9"/>
  <c r="V12" i="9"/>
  <c r="U11" i="9"/>
  <c r="U10" i="9"/>
  <c r="V8" i="9"/>
  <c r="R23" i="9"/>
  <c r="O23" i="9"/>
  <c r="R20" i="9"/>
  <c r="O20" i="9"/>
  <c r="S17" i="9"/>
  <c r="S18" i="9" s="1"/>
  <c r="S9" i="9" s="1"/>
  <c r="R9" i="9" s="1"/>
  <c r="P17" i="9"/>
  <c r="P18" i="9" s="1"/>
  <c r="R16" i="9"/>
  <c r="O16" i="9"/>
  <c r="S12" i="9"/>
  <c r="P12" i="9"/>
  <c r="R11" i="9"/>
  <c r="O11" i="9"/>
  <c r="R10" i="9"/>
  <c r="O10" i="9"/>
  <c r="S8" i="9"/>
  <c r="P8" i="9"/>
  <c r="R17" i="9" l="1"/>
  <c r="R18" i="9" s="1"/>
  <c r="U17" i="9"/>
  <c r="U18" i="9" s="1"/>
  <c r="V9" i="9"/>
  <c r="U9" i="9" s="1"/>
  <c r="O17" i="9"/>
  <c r="O18" i="9" s="1"/>
  <c r="S13" i="9"/>
  <c r="P13" i="9"/>
  <c r="P9" i="9"/>
  <c r="O9" i="9" s="1"/>
  <c r="U13" i="9" l="1"/>
  <c r="V14" i="9"/>
  <c r="O13" i="9"/>
  <c r="P14" i="9"/>
  <c r="S14" i="9"/>
  <c r="R13" i="9"/>
  <c r="U14" i="9" l="1"/>
  <c r="U19" i="9" s="1"/>
  <c r="V19" i="9"/>
  <c r="V22" i="9" s="1"/>
  <c r="V24" i="9" s="1"/>
  <c r="R14" i="9"/>
  <c r="R19" i="9" s="1"/>
  <c r="S19" i="9"/>
  <c r="S22" i="9" s="1"/>
  <c r="S24" i="9" s="1"/>
  <c r="P19" i="9"/>
  <c r="P22" i="9" s="1"/>
  <c r="P24" i="9" s="1"/>
  <c r="O14" i="9"/>
  <c r="O19" i="9" s="1"/>
  <c r="U27" i="9" l="1"/>
  <c r="U29" i="9"/>
  <c r="U22" i="9"/>
  <c r="R29" i="9"/>
  <c r="R27" i="9"/>
  <c r="R22" i="9"/>
  <c r="O27" i="9"/>
  <c r="O22" i="9"/>
  <c r="O29" i="9"/>
  <c r="U26" i="9" l="1"/>
  <c r="U24" i="9"/>
  <c r="U28" i="9" s="1"/>
  <c r="R26" i="9"/>
  <c r="R24" i="9"/>
  <c r="R28" i="9" s="1"/>
  <c r="O26" i="9"/>
  <c r="O24" i="9"/>
  <c r="O28" i="9" s="1"/>
</calcChain>
</file>

<file path=xl/sharedStrings.xml><?xml version="1.0" encoding="utf-8"?>
<sst xmlns="http://schemas.openxmlformats.org/spreadsheetml/2006/main" count="38" uniqueCount="38">
  <si>
    <t>Cash Flow</t>
  </si>
  <si>
    <t>Purchase Price</t>
  </si>
  <si>
    <t>Downpayment</t>
  </si>
  <si>
    <t>Yearly Gain Pre Tax Equity</t>
  </si>
  <si>
    <t>Taxes</t>
  </si>
  <si>
    <t xml:space="preserve">http://usmortgagecalculator.org/ </t>
  </si>
  <si>
    <t>Cash on Cash Return</t>
  </si>
  <si>
    <t>Insurance</t>
  </si>
  <si>
    <t>Management Fees</t>
  </si>
  <si>
    <t>HOA</t>
  </si>
  <si>
    <t>Utilities, Snow, Landscaping</t>
  </si>
  <si>
    <t>Repairs</t>
  </si>
  <si>
    <t>Operating Expense</t>
  </si>
  <si>
    <t>Potential Rent (Income)</t>
  </si>
  <si>
    <t>Vacancy Rate</t>
  </si>
  <si>
    <t>Actual Income</t>
  </si>
  <si>
    <t>Net Opertating Income</t>
  </si>
  <si>
    <t>Mortgage</t>
  </si>
  <si>
    <t>Cash + Equity Gain</t>
  </si>
  <si>
    <t>Debt Service</t>
  </si>
  <si>
    <t>5 Plex</t>
  </si>
  <si>
    <t>Cap Rate</t>
  </si>
  <si>
    <t>Loan Details    Amortized / Rate</t>
  </si>
  <si>
    <t>1st Townhouse</t>
  </si>
  <si>
    <t>2nd Townhouse</t>
  </si>
  <si>
    <t>At time of purchase</t>
  </si>
  <si>
    <t xml:space="preserve">2nd Townhouse </t>
  </si>
  <si>
    <t>After $10k in improvements</t>
  </si>
  <si>
    <t>Multi-family</t>
  </si>
  <si>
    <t>At time of Purchase</t>
  </si>
  <si>
    <t xml:space="preserve">Multi-family </t>
  </si>
  <si>
    <t>Kelwaski's thoughts</t>
  </si>
  <si>
    <t>Duplexes on Westside</t>
  </si>
  <si>
    <t>Principal from Mortgage</t>
  </si>
  <si>
    <t>Property X</t>
  </si>
  <si>
    <t>Choose your Own Adventure</t>
  </si>
  <si>
    <t xml:space="preserve">Marvin Gardens </t>
  </si>
  <si>
    <t>North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</si>
</sst>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3" borderId="0" xfId="3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164" fontId="0" fillId="3" borderId="3" xfId="1" applyNumberFormat="1" applyFont="1" applyFill="1" applyBorder="1" applyAlignment="1" applyProtection="1">
      <alignment horizontal="center" vertical="center"/>
      <protection locked="0"/>
    </xf>
    <xf numFmtId="164" fontId="0" fillId="3" borderId="4" xfId="1" applyNumberFormat="1" applyFont="1" applyFill="1" applyBorder="1" applyAlignment="1" applyProtection="1">
      <alignment horizontal="center" vertical="center"/>
      <protection locked="0"/>
    </xf>
    <xf numFmtId="165" fontId="0" fillId="3" borderId="3" xfId="1" applyNumberFormat="1" applyFont="1" applyFill="1" applyBorder="1" applyAlignment="1" applyProtection="1">
      <alignment horizontal="center" vertical="center"/>
      <protection locked="0"/>
    </xf>
    <xf numFmtId="9" fontId="0" fillId="3" borderId="0" xfId="0" applyNumberFormat="1" applyFill="1" applyProtection="1">
      <protection locked="0"/>
    </xf>
    <xf numFmtId="165" fontId="0" fillId="3" borderId="4" xfId="1" applyNumberFormat="1" applyFont="1" applyFill="1" applyBorder="1" applyAlignment="1" applyProtection="1">
      <alignment horizontal="center" vertical="center"/>
      <protection locked="0"/>
    </xf>
    <xf numFmtId="165" fontId="0" fillId="0" borderId="3" xfId="1" applyNumberFormat="1" applyFont="1" applyBorder="1" applyAlignment="1" applyProtection="1">
      <alignment horizontal="center" vertical="center"/>
      <protection locked="0"/>
    </xf>
    <xf numFmtId="164" fontId="0" fillId="0" borderId="4" xfId="1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9" fontId="4" fillId="3" borderId="0" xfId="0" applyNumberFormat="1" applyFont="1" applyFill="1" applyAlignment="1" applyProtection="1">
      <alignment horizontal="right"/>
      <protection locked="0"/>
    </xf>
    <xf numFmtId="165" fontId="0" fillId="0" borderId="4" xfId="1" applyNumberFormat="1" applyFont="1" applyBorder="1" applyAlignment="1" applyProtection="1">
      <alignment horizontal="center" vertical="center"/>
      <protection locked="0"/>
    </xf>
    <xf numFmtId="164" fontId="0" fillId="3" borderId="0" xfId="1" applyNumberFormat="1" applyFont="1" applyFill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164" fontId="0" fillId="5" borderId="0" xfId="1" applyNumberFormat="1" applyFont="1" applyFill="1" applyAlignment="1" applyProtection="1">
      <alignment horizontal="center" vertical="center"/>
      <protection locked="0"/>
    </xf>
    <xf numFmtId="165" fontId="0" fillId="2" borderId="4" xfId="1" applyNumberFormat="1" applyFont="1" applyFill="1" applyBorder="1" applyAlignment="1" applyProtection="1">
      <alignment horizontal="center" vertical="center"/>
    </xf>
    <xf numFmtId="165" fontId="0" fillId="2" borderId="3" xfId="1" applyNumberFormat="1" applyFont="1" applyFill="1" applyBorder="1" applyAlignment="1" applyProtection="1">
      <alignment horizontal="center" vertical="center"/>
    </xf>
    <xf numFmtId="165" fontId="2" fillId="2" borderId="3" xfId="1" applyNumberFormat="1" applyFont="1" applyFill="1" applyBorder="1" applyAlignment="1" applyProtection="1">
      <alignment horizontal="center" vertical="center"/>
    </xf>
    <xf numFmtId="165" fontId="2" fillId="2" borderId="4" xfId="1" applyNumberFormat="1" applyFont="1" applyFill="1" applyBorder="1" applyAlignment="1" applyProtection="1">
      <alignment horizontal="center" vertical="center"/>
    </xf>
    <xf numFmtId="165" fontId="1" fillId="2" borderId="3" xfId="1" applyNumberFormat="1" applyFont="1" applyFill="1" applyBorder="1" applyAlignment="1" applyProtection="1">
      <alignment horizontal="center" vertical="center"/>
    </xf>
    <xf numFmtId="0" fontId="0" fillId="3" borderId="0" xfId="0" applyFont="1" applyFill="1" applyProtection="1">
      <protection locked="0"/>
    </xf>
    <xf numFmtId="0" fontId="0" fillId="0" borderId="0" xfId="0" applyFont="1" applyProtection="1">
      <protection locked="0"/>
    </xf>
    <xf numFmtId="165" fontId="0" fillId="2" borderId="4" xfId="1" applyNumberFormat="1" applyFont="1" applyFill="1" applyBorder="1" applyAlignment="1" applyProtection="1">
      <alignment horizontal="center" vertical="center"/>
      <protection locked="0"/>
    </xf>
    <xf numFmtId="165" fontId="0" fillId="2" borderId="3" xfId="1" applyNumberFormat="1" applyFont="1" applyFill="1" applyBorder="1" applyAlignment="1" applyProtection="1">
      <alignment horizontal="center" vertical="center"/>
      <protection locked="0"/>
    </xf>
    <xf numFmtId="165" fontId="2" fillId="2" borderId="3" xfId="1" applyNumberFormat="1" applyFont="1" applyFill="1" applyBorder="1" applyAlignment="1" applyProtection="1">
      <alignment horizontal="center" vertical="center"/>
      <protection locked="0"/>
    </xf>
    <xf numFmtId="165" fontId="2" fillId="2" borderId="4" xfId="1" applyNumberFormat="1" applyFont="1" applyFill="1" applyBorder="1" applyAlignment="1" applyProtection="1">
      <alignment horizontal="center" vertical="center"/>
      <protection locked="0"/>
    </xf>
    <xf numFmtId="165" fontId="1" fillId="2" borderId="3" xfId="1" applyNumberFormat="1" applyFont="1" applyFill="1" applyBorder="1" applyAlignment="1" applyProtection="1">
      <alignment horizontal="center" vertical="center"/>
      <protection locked="0"/>
    </xf>
    <xf numFmtId="1" fontId="0" fillId="3" borderId="3" xfId="4" applyNumberFormat="1" applyFont="1" applyFill="1" applyBorder="1" applyAlignment="1" applyProtection="1">
      <alignment horizontal="center" vertical="center"/>
      <protection locked="0"/>
    </xf>
    <xf numFmtId="10" fontId="0" fillId="3" borderId="4" xfId="2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/>
    <xf numFmtId="165" fontId="0" fillId="3" borderId="3" xfId="1" applyNumberFormat="1" applyFont="1" applyFill="1" applyBorder="1" applyAlignment="1" applyProtection="1">
      <alignment horizontal="center" vertical="center"/>
    </xf>
    <xf numFmtId="165" fontId="0" fillId="3" borderId="4" xfId="1" applyNumberFormat="1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165" fontId="0" fillId="3" borderId="3" xfId="1" applyNumberFormat="1" applyFont="1" applyFill="1" applyBorder="1" applyAlignment="1" applyProtection="1">
      <alignment horizontal="center" vertical="center"/>
      <protection locked="0"/>
    </xf>
    <xf numFmtId="165" fontId="0" fillId="3" borderId="4" xfId="1" applyNumberFormat="1" applyFont="1" applyFill="1" applyBorder="1" applyAlignment="1" applyProtection="1">
      <alignment horizontal="center" vertical="center"/>
      <protection locked="0"/>
    </xf>
    <xf numFmtId="165" fontId="0" fillId="3" borderId="3" xfId="1" applyNumberFormat="1" applyFont="1" applyFill="1" applyBorder="1" applyAlignment="1" applyProtection="1">
      <alignment horizontal="center" vertical="center"/>
      <protection locked="0"/>
    </xf>
    <xf numFmtId="165" fontId="0" fillId="3" borderId="4" xfId="1" applyNumberFormat="1" applyFont="1" applyFill="1" applyBorder="1" applyAlignment="1" applyProtection="1">
      <alignment horizontal="center" vertical="center"/>
      <protection locked="0"/>
    </xf>
    <xf numFmtId="164" fontId="2" fillId="6" borderId="3" xfId="1" applyNumberFormat="1" applyFont="1" applyFill="1" applyBorder="1" applyAlignment="1" applyProtection="1">
      <alignment horizontal="center" vertical="center"/>
      <protection locked="0"/>
    </xf>
    <xf numFmtId="164" fontId="2" fillId="6" borderId="4" xfId="1" applyNumberFormat="1" applyFont="1" applyFill="1" applyBorder="1" applyAlignment="1" applyProtection="1">
      <alignment horizontal="center" vertical="center"/>
      <protection locked="0"/>
    </xf>
    <xf numFmtId="164" fontId="2" fillId="8" borderId="3" xfId="1" applyNumberFormat="1" applyFont="1" applyFill="1" applyBorder="1" applyAlignment="1" applyProtection="1">
      <alignment horizontal="center" vertical="center"/>
      <protection locked="0"/>
    </xf>
    <xf numFmtId="164" fontId="2" fillId="8" borderId="4" xfId="1" applyNumberFormat="1" applyFont="1" applyFill="1" applyBorder="1" applyAlignment="1" applyProtection="1">
      <alignment horizontal="center" vertical="center"/>
      <protection locked="0"/>
    </xf>
    <xf numFmtId="164" fontId="2" fillId="9" borderId="3" xfId="1" applyNumberFormat="1" applyFont="1" applyFill="1" applyBorder="1" applyAlignment="1" applyProtection="1">
      <alignment horizontal="center" vertical="center"/>
      <protection locked="0"/>
    </xf>
    <xf numFmtId="164" fontId="2" fillId="9" borderId="4" xfId="1" applyNumberFormat="1" applyFont="1" applyFill="1" applyBorder="1" applyAlignment="1" applyProtection="1">
      <alignment horizontal="center" vertical="center"/>
      <protection locked="0"/>
    </xf>
    <xf numFmtId="164" fontId="2" fillId="10" borderId="3" xfId="1" applyNumberFormat="1" applyFont="1" applyFill="1" applyBorder="1" applyAlignment="1" applyProtection="1">
      <alignment horizontal="center" vertical="center"/>
      <protection locked="0"/>
    </xf>
    <xf numFmtId="164" fontId="2" fillId="10" borderId="4" xfId="1" applyNumberFormat="1" applyFont="1" applyFill="1" applyBorder="1" applyAlignment="1" applyProtection="1">
      <alignment horizontal="center" vertical="center"/>
      <protection locked="0"/>
    </xf>
    <xf numFmtId="164" fontId="2" fillId="11" borderId="3" xfId="1" applyNumberFormat="1" applyFont="1" applyFill="1" applyBorder="1" applyAlignment="1" applyProtection="1">
      <alignment horizontal="center" vertical="center"/>
      <protection locked="0"/>
    </xf>
    <xf numFmtId="164" fontId="2" fillId="11" borderId="4" xfId="1" applyNumberFormat="1" applyFont="1" applyFill="1" applyBorder="1" applyAlignment="1" applyProtection="1">
      <alignment horizontal="center" vertical="center"/>
      <protection locked="0"/>
    </xf>
    <xf numFmtId="164" fontId="2" fillId="12" borderId="3" xfId="1" applyNumberFormat="1" applyFont="1" applyFill="1" applyBorder="1" applyAlignment="1" applyProtection="1">
      <alignment horizontal="center" vertical="center"/>
      <protection locked="0"/>
    </xf>
    <xf numFmtId="164" fontId="2" fillId="12" borderId="4" xfId="1" applyNumberFormat="1" applyFont="1" applyFill="1" applyBorder="1" applyAlignment="1" applyProtection="1">
      <alignment horizontal="center" vertical="center"/>
      <protection locked="0"/>
    </xf>
    <xf numFmtId="164" fontId="2" fillId="13" borderId="3" xfId="1" applyNumberFormat="1" applyFont="1" applyFill="1" applyBorder="1" applyAlignment="1" applyProtection="1">
      <alignment horizontal="center" vertical="center"/>
      <protection locked="0"/>
    </xf>
    <xf numFmtId="164" fontId="2" fillId="13" borderId="4" xfId="1" applyNumberFormat="1" applyFont="1" applyFill="1" applyBorder="1" applyAlignment="1" applyProtection="1">
      <alignment horizontal="center" vertical="center"/>
      <protection locked="0"/>
    </xf>
    <xf numFmtId="2" fontId="0" fillId="2" borderId="5" xfId="4" applyNumberFormat="1" applyFont="1" applyFill="1" applyBorder="1" applyAlignment="1" applyProtection="1">
      <alignment horizontal="center" vertical="center"/>
      <protection locked="0"/>
    </xf>
    <xf numFmtId="2" fontId="0" fillId="2" borderId="6" xfId="4" applyNumberFormat="1" applyFont="1" applyFill="1" applyBorder="1" applyAlignment="1" applyProtection="1">
      <alignment horizontal="center" vertical="center"/>
      <protection locked="0"/>
    </xf>
    <xf numFmtId="164" fontId="2" fillId="13" borderId="1" xfId="1" applyNumberFormat="1" applyFont="1" applyFill="1" applyBorder="1" applyAlignment="1" applyProtection="1">
      <alignment horizontal="center" vertical="center"/>
      <protection locked="0"/>
    </xf>
    <xf numFmtId="164" fontId="2" fillId="13" borderId="2" xfId="1" applyNumberFormat="1" applyFont="1" applyFill="1" applyBorder="1" applyAlignment="1" applyProtection="1">
      <alignment horizontal="center" vertical="center"/>
      <protection locked="0"/>
    </xf>
    <xf numFmtId="165" fontId="1" fillId="3" borderId="3" xfId="1" applyNumberFormat="1" applyFont="1" applyFill="1" applyBorder="1" applyAlignment="1" applyProtection="1">
      <alignment horizontal="center" vertical="center"/>
      <protection locked="0"/>
    </xf>
    <xf numFmtId="165" fontId="1" fillId="3" borderId="4" xfId="1" applyNumberFormat="1" applyFont="1" applyFill="1" applyBorder="1" applyAlignment="1" applyProtection="1">
      <alignment horizontal="center" vertical="center"/>
      <protection locked="0"/>
    </xf>
    <xf numFmtId="165" fontId="0" fillId="3" borderId="3" xfId="1" applyNumberFormat="1" applyFont="1" applyFill="1" applyBorder="1" applyAlignment="1" applyProtection="1">
      <alignment horizontal="center" vertical="center"/>
      <protection locked="0"/>
    </xf>
    <xf numFmtId="165" fontId="0" fillId="3" borderId="4" xfId="1" applyNumberFormat="1" applyFont="1" applyFill="1" applyBorder="1" applyAlignment="1" applyProtection="1">
      <alignment horizontal="center" vertical="center"/>
      <protection locked="0"/>
    </xf>
    <xf numFmtId="10" fontId="2" fillId="2" borderId="3" xfId="2" applyNumberFormat="1" applyFont="1" applyFill="1" applyBorder="1" applyAlignment="1" applyProtection="1">
      <alignment horizontal="center" vertical="center"/>
      <protection locked="0"/>
    </xf>
    <xf numFmtId="10" fontId="2" fillId="2" borderId="4" xfId="2" applyNumberFormat="1" applyFont="1" applyFill="1" applyBorder="1" applyAlignment="1" applyProtection="1">
      <alignment horizontal="center" vertical="center"/>
      <protection locked="0"/>
    </xf>
    <xf numFmtId="10" fontId="0" fillId="2" borderId="3" xfId="2" applyNumberFormat="1" applyFont="1" applyFill="1" applyBorder="1" applyAlignment="1" applyProtection="1">
      <alignment horizontal="center" vertical="center"/>
      <protection locked="0"/>
    </xf>
    <xf numFmtId="10" fontId="0" fillId="2" borderId="4" xfId="2" applyNumberFormat="1" applyFont="1" applyFill="1" applyBorder="1" applyAlignment="1" applyProtection="1">
      <alignment horizontal="center" vertical="center"/>
      <protection locked="0"/>
    </xf>
    <xf numFmtId="164" fontId="2" fillId="11" borderId="1" xfId="1" applyNumberFormat="1" applyFont="1" applyFill="1" applyBorder="1" applyAlignment="1" applyProtection="1">
      <alignment horizontal="center" vertical="center"/>
      <protection locked="0"/>
    </xf>
    <xf numFmtId="164" fontId="2" fillId="11" borderId="2" xfId="1" applyNumberFormat="1" applyFont="1" applyFill="1" applyBorder="1" applyAlignment="1" applyProtection="1">
      <alignment horizontal="center" vertical="center"/>
      <protection locked="0"/>
    </xf>
    <xf numFmtId="164" fontId="2" fillId="12" borderId="1" xfId="1" applyNumberFormat="1" applyFont="1" applyFill="1" applyBorder="1" applyAlignment="1" applyProtection="1">
      <alignment horizontal="center" vertical="center"/>
      <protection locked="0"/>
    </xf>
    <xf numFmtId="164" fontId="2" fillId="12" borderId="2" xfId="1" applyNumberFormat="1" applyFont="1" applyFill="1" applyBorder="1" applyAlignment="1" applyProtection="1">
      <alignment horizontal="center" vertical="center"/>
      <protection locked="0"/>
    </xf>
    <xf numFmtId="164" fontId="2" fillId="10" borderId="1" xfId="1" applyNumberFormat="1" applyFont="1" applyFill="1" applyBorder="1" applyAlignment="1" applyProtection="1">
      <alignment horizontal="center" vertical="center"/>
      <protection locked="0"/>
    </xf>
    <xf numFmtId="164" fontId="2" fillId="10" borderId="2" xfId="1" applyNumberFormat="1" applyFont="1" applyFill="1" applyBorder="1" applyAlignment="1" applyProtection="1">
      <alignment horizontal="center" vertical="center"/>
      <protection locked="0"/>
    </xf>
    <xf numFmtId="164" fontId="2" fillId="6" borderId="1" xfId="1" applyNumberFormat="1" applyFont="1" applyFill="1" applyBorder="1" applyAlignment="1" applyProtection="1">
      <alignment horizontal="center" vertical="center"/>
      <protection locked="0"/>
    </xf>
    <xf numFmtId="164" fontId="2" fillId="6" borderId="2" xfId="1" applyNumberFormat="1" applyFont="1" applyFill="1" applyBorder="1" applyAlignment="1" applyProtection="1">
      <alignment horizontal="center" vertical="center"/>
      <protection locked="0"/>
    </xf>
    <xf numFmtId="164" fontId="2" fillId="4" borderId="1" xfId="1" applyNumberFormat="1" applyFont="1" applyFill="1" applyBorder="1" applyAlignment="1" applyProtection="1">
      <alignment horizontal="center" vertical="center"/>
      <protection locked="0"/>
    </xf>
    <xf numFmtId="164" fontId="2" fillId="4" borderId="2" xfId="1" applyNumberFormat="1" applyFont="1" applyFill="1" applyBorder="1" applyAlignment="1" applyProtection="1">
      <alignment horizontal="center" vertical="center"/>
      <protection locked="0"/>
    </xf>
    <xf numFmtId="164" fontId="2" fillId="4" borderId="3" xfId="1" applyNumberFormat="1" applyFont="1" applyFill="1" applyBorder="1" applyAlignment="1" applyProtection="1">
      <alignment horizontal="center" vertical="center"/>
      <protection locked="0"/>
    </xf>
    <xf numFmtId="164" fontId="2" fillId="4" borderId="4" xfId="1" applyNumberFormat="1" applyFont="1" applyFill="1" applyBorder="1" applyAlignment="1" applyProtection="1">
      <alignment horizontal="center" vertical="center"/>
      <protection locked="0"/>
    </xf>
    <xf numFmtId="10" fontId="0" fillId="2" borderId="3" xfId="2" applyNumberFormat="1" applyFont="1" applyFill="1" applyBorder="1" applyAlignment="1" applyProtection="1">
      <alignment horizontal="center" vertical="center"/>
    </xf>
    <xf numFmtId="10" fontId="0" fillId="2" borderId="4" xfId="2" applyNumberFormat="1" applyFont="1" applyFill="1" applyBorder="1" applyAlignment="1" applyProtection="1">
      <alignment horizontal="center" vertical="center"/>
    </xf>
    <xf numFmtId="2" fontId="0" fillId="2" borderId="5" xfId="4" applyNumberFormat="1" applyFont="1" applyFill="1" applyBorder="1" applyAlignment="1" applyProtection="1">
      <alignment horizontal="center" vertical="center"/>
    </xf>
    <xf numFmtId="2" fontId="0" fillId="2" borderId="6" xfId="4" applyNumberFormat="1" applyFont="1" applyFill="1" applyBorder="1" applyAlignment="1" applyProtection="1">
      <alignment horizontal="center" vertical="center"/>
    </xf>
    <xf numFmtId="10" fontId="2" fillId="2" borderId="3" xfId="2" applyNumberFormat="1" applyFont="1" applyFill="1" applyBorder="1" applyAlignment="1" applyProtection="1">
      <alignment horizontal="center" vertical="center"/>
    </xf>
    <xf numFmtId="10" fontId="2" fillId="2" borderId="4" xfId="2" applyNumberFormat="1" applyFont="1" applyFill="1" applyBorder="1" applyAlignment="1" applyProtection="1">
      <alignment horizontal="center" vertical="center"/>
    </xf>
    <xf numFmtId="164" fontId="2" fillId="9" borderId="1" xfId="1" applyNumberFormat="1" applyFont="1" applyFill="1" applyBorder="1" applyAlignment="1" applyProtection="1">
      <alignment horizontal="center" vertical="center"/>
      <protection locked="0"/>
    </xf>
    <xf numFmtId="164" fontId="2" fillId="9" borderId="2" xfId="1" applyNumberFormat="1" applyFont="1" applyFill="1" applyBorder="1" applyAlignment="1" applyProtection="1">
      <alignment horizontal="center" vertical="center"/>
      <protection locked="0"/>
    </xf>
    <xf numFmtId="164" fontId="2" fillId="7" borderId="1" xfId="1" applyNumberFormat="1" applyFont="1" applyFill="1" applyBorder="1" applyAlignment="1" applyProtection="1">
      <alignment horizontal="center" vertical="center"/>
      <protection locked="0"/>
    </xf>
    <xf numFmtId="164" fontId="2" fillId="7" borderId="2" xfId="1" applyNumberFormat="1" applyFont="1" applyFill="1" applyBorder="1" applyAlignment="1" applyProtection="1">
      <alignment horizontal="center" vertical="center"/>
      <protection locked="0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2" xfId="1" applyNumberFormat="1" applyFont="1" applyFill="1" applyBorder="1" applyAlignment="1" applyProtection="1">
      <alignment horizontal="center" vertical="center"/>
      <protection locked="0"/>
    </xf>
    <xf numFmtId="164" fontId="2" fillId="7" borderId="3" xfId="1" applyNumberFormat="1" applyFont="1" applyFill="1" applyBorder="1" applyAlignment="1" applyProtection="1">
      <alignment horizontal="center" vertical="center"/>
      <protection locked="0"/>
    </xf>
    <xf numFmtId="164" fontId="2" fillId="7" borderId="4" xfId="1" applyNumberFormat="1" applyFont="1" applyFill="1" applyBorder="1" applyAlignment="1" applyProtection="1">
      <alignment horizontal="center" vertical="center"/>
      <protection locked="0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smortgagecalculato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1"/>
  <sheetViews>
    <sheetView tabSelected="1" workbookViewId="0">
      <pane xSplit="1" ySplit="5" topLeftCell="X6" activePane="bottomRight" state="frozen"/>
      <selection pane="topRight" activeCell="B1" sqref="B1"/>
      <selection pane="bottomLeft" activeCell="A5" sqref="A5"/>
      <selection pane="bottomRight" activeCell="AI14" sqref="AI14"/>
    </sheetView>
  </sheetViews>
  <sheetFormatPr defaultColWidth="9.21875" defaultRowHeight="14.4" x14ac:dyDescent="0.3"/>
  <cols>
    <col min="1" max="1" width="31.44140625" style="3" bestFit="1" customWidth="1"/>
    <col min="2" max="8" width="9.21875" style="3"/>
    <col min="9" max="10" width="12.21875" style="3" customWidth="1"/>
    <col min="11" max="11" width="9.21875" style="3"/>
    <col min="12" max="12" width="10.21875" style="3" bestFit="1" customWidth="1"/>
    <col min="13" max="13" width="10.21875" style="3" customWidth="1"/>
    <col min="14" max="17" width="9.21875" style="3"/>
    <col min="18" max="18" width="13.33203125" style="3" customWidth="1"/>
    <col min="19" max="19" width="6.33203125" style="3" bestFit="1" customWidth="1"/>
    <col min="20" max="20" width="9.21875" style="3"/>
    <col min="21" max="22" width="10" style="3" customWidth="1"/>
    <col min="23" max="26" width="9.21875" style="3"/>
    <col min="27" max="28" width="13" style="3" customWidth="1"/>
    <col min="29" max="34" width="9.21875" style="3"/>
    <col min="35" max="55" width="9.21875" style="2"/>
    <col min="56" max="16384" width="9.21875" style="3"/>
  </cols>
  <sheetData>
    <row r="1" spans="1:55" x14ac:dyDescent="0.3">
      <c r="A1" s="1" t="s">
        <v>5</v>
      </c>
      <c r="B1" s="2"/>
      <c r="C1" s="83" t="s">
        <v>23</v>
      </c>
      <c r="D1" s="84"/>
      <c r="E1" s="2"/>
      <c r="F1" s="85" t="s">
        <v>24</v>
      </c>
      <c r="G1" s="86"/>
      <c r="H1" s="2"/>
      <c r="I1" s="85" t="s">
        <v>26</v>
      </c>
      <c r="J1" s="86"/>
      <c r="K1" s="2"/>
      <c r="L1" s="87" t="s">
        <v>34</v>
      </c>
      <c r="M1" s="88"/>
      <c r="N1" s="2"/>
      <c r="O1" s="73" t="s">
        <v>28</v>
      </c>
      <c r="P1" s="74"/>
      <c r="Q1" s="2"/>
      <c r="R1" s="73" t="s">
        <v>30</v>
      </c>
      <c r="S1" s="74"/>
      <c r="T1" s="2"/>
      <c r="U1" s="69" t="s">
        <v>32</v>
      </c>
      <c r="V1" s="70"/>
      <c r="W1" s="2"/>
      <c r="X1" s="71" t="s">
        <v>20</v>
      </c>
      <c r="Y1" s="72"/>
      <c r="Z1" s="2"/>
      <c r="AA1" s="65" t="s">
        <v>35</v>
      </c>
      <c r="AB1" s="66"/>
      <c r="AC1" s="2"/>
      <c r="AD1" s="67" t="s">
        <v>36</v>
      </c>
      <c r="AE1" s="68"/>
      <c r="AF1" s="2"/>
      <c r="AG1" s="55" t="s">
        <v>37</v>
      </c>
      <c r="AH1" s="56"/>
    </row>
    <row r="2" spans="1:55" x14ac:dyDescent="0.3">
      <c r="A2" s="1"/>
      <c r="B2" s="2"/>
      <c r="C2" s="43"/>
      <c r="D2" s="44"/>
      <c r="E2" s="2"/>
      <c r="F2" s="89" t="s">
        <v>25</v>
      </c>
      <c r="G2" s="90"/>
      <c r="H2" s="2"/>
      <c r="I2" s="89" t="s">
        <v>27</v>
      </c>
      <c r="J2" s="90"/>
      <c r="K2" s="2"/>
      <c r="L2" s="41"/>
      <c r="M2" s="42"/>
      <c r="N2" s="2"/>
      <c r="O2" s="75" t="s">
        <v>29</v>
      </c>
      <c r="P2" s="76"/>
      <c r="Q2" s="2"/>
      <c r="R2" s="75" t="s">
        <v>31</v>
      </c>
      <c r="S2" s="76"/>
      <c r="T2" s="2"/>
      <c r="U2" s="45"/>
      <c r="V2" s="46"/>
      <c r="W2" s="2"/>
      <c r="X2" s="39"/>
      <c r="Y2" s="40"/>
      <c r="Z2" s="2"/>
      <c r="AA2" s="47"/>
      <c r="AB2" s="48"/>
      <c r="AC2" s="2"/>
      <c r="AD2" s="49"/>
      <c r="AE2" s="50"/>
      <c r="AF2" s="2"/>
      <c r="AG2" s="51"/>
      <c r="AH2" s="52"/>
    </row>
    <row r="3" spans="1:55" x14ac:dyDescent="0.3">
      <c r="A3" s="22" t="s">
        <v>22</v>
      </c>
      <c r="B3" s="2"/>
      <c r="C3" s="29">
        <v>30</v>
      </c>
      <c r="D3" s="30">
        <v>4.3749999999999997E-2</v>
      </c>
      <c r="E3" s="2"/>
      <c r="F3" s="29">
        <v>30</v>
      </c>
      <c r="G3" s="30">
        <v>4.2500000000000003E-2</v>
      </c>
      <c r="H3" s="2"/>
      <c r="I3" s="29">
        <v>30</v>
      </c>
      <c r="J3" s="30">
        <v>4.2500000000000003E-2</v>
      </c>
      <c r="K3" s="2"/>
      <c r="L3" s="29">
        <v>25</v>
      </c>
      <c r="M3" s="30">
        <v>4.2500000000000003E-2</v>
      </c>
      <c r="N3" s="2"/>
      <c r="O3" s="29">
        <v>25</v>
      </c>
      <c r="P3" s="30">
        <v>4.2500000000000003E-2</v>
      </c>
      <c r="Q3" s="2"/>
      <c r="R3" s="29">
        <v>25</v>
      </c>
      <c r="S3" s="30">
        <v>4.2500000000000003E-2</v>
      </c>
      <c r="T3" s="2"/>
      <c r="U3" s="29">
        <v>25</v>
      </c>
      <c r="V3" s="30">
        <v>4.2500000000000003E-2</v>
      </c>
      <c r="W3" s="2"/>
      <c r="X3" s="29">
        <v>25</v>
      </c>
      <c r="Y3" s="30">
        <v>4.2500000000000003E-2</v>
      </c>
      <c r="Z3" s="2"/>
      <c r="AA3" s="29">
        <v>25</v>
      </c>
      <c r="AB3" s="30">
        <v>4.2500000000000003E-2</v>
      </c>
      <c r="AC3" s="2"/>
      <c r="AD3" s="29">
        <v>25</v>
      </c>
      <c r="AE3" s="30">
        <v>4.2500000000000003E-2</v>
      </c>
      <c r="AF3" s="2"/>
      <c r="AG3" s="29">
        <v>25</v>
      </c>
      <c r="AH3" s="30">
        <v>4.2500000000000003E-2</v>
      </c>
    </row>
    <row r="4" spans="1:55" s="23" customFormat="1" x14ac:dyDescent="0.3">
      <c r="A4" s="22" t="s">
        <v>1</v>
      </c>
      <c r="B4" s="22"/>
      <c r="C4" s="57">
        <v>133000</v>
      </c>
      <c r="D4" s="58"/>
      <c r="E4" s="22"/>
      <c r="F4" s="57">
        <v>97000</v>
      </c>
      <c r="G4" s="58"/>
      <c r="H4" s="22"/>
      <c r="I4" s="57">
        <v>97000</v>
      </c>
      <c r="J4" s="58"/>
      <c r="K4" s="22"/>
      <c r="L4" s="57">
        <v>581000</v>
      </c>
      <c r="M4" s="58"/>
      <c r="N4" s="22"/>
      <c r="O4" s="57">
        <v>603000</v>
      </c>
      <c r="P4" s="58"/>
      <c r="Q4" s="22"/>
      <c r="R4" s="57">
        <v>603000</v>
      </c>
      <c r="S4" s="58"/>
      <c r="T4" s="22"/>
      <c r="U4" s="57">
        <v>1500000</v>
      </c>
      <c r="V4" s="58"/>
      <c r="W4" s="22"/>
      <c r="X4" s="57">
        <v>165000</v>
      </c>
      <c r="Y4" s="58"/>
      <c r="Z4" s="22"/>
      <c r="AA4" s="57">
        <v>165000</v>
      </c>
      <c r="AB4" s="58"/>
      <c r="AC4" s="22"/>
      <c r="AD4" s="57"/>
      <c r="AE4" s="58"/>
      <c r="AF4" s="22"/>
      <c r="AG4" s="57"/>
      <c r="AH4" s="58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x14ac:dyDescent="0.3">
      <c r="A5" s="2" t="s">
        <v>2</v>
      </c>
      <c r="B5" s="7">
        <v>0.25</v>
      </c>
      <c r="C5" s="59">
        <f t="shared" ref="C5" si="0">B5*C4</f>
        <v>33250</v>
      </c>
      <c r="D5" s="60"/>
      <c r="E5" s="7">
        <v>0.2</v>
      </c>
      <c r="F5" s="59">
        <f t="shared" ref="F5" si="1">E5*F4</f>
        <v>19400</v>
      </c>
      <c r="G5" s="60"/>
      <c r="H5" s="7">
        <v>0.2</v>
      </c>
      <c r="I5" s="59">
        <f t="shared" ref="I5" si="2">H5*I4</f>
        <v>19400</v>
      </c>
      <c r="J5" s="60"/>
      <c r="K5" s="7">
        <v>0.2</v>
      </c>
      <c r="L5" s="59">
        <f t="shared" ref="L5" si="3">K5*L4</f>
        <v>116200</v>
      </c>
      <c r="M5" s="60"/>
      <c r="N5" s="7">
        <v>0.2</v>
      </c>
      <c r="O5" s="59">
        <f t="shared" ref="O5" si="4">N5*O4</f>
        <v>120600</v>
      </c>
      <c r="P5" s="60"/>
      <c r="Q5" s="7">
        <v>0.2</v>
      </c>
      <c r="R5" s="59">
        <f t="shared" ref="R5" si="5">Q5*R4</f>
        <v>120600</v>
      </c>
      <c r="S5" s="60"/>
      <c r="T5" s="7">
        <v>0.2</v>
      </c>
      <c r="U5" s="59">
        <f t="shared" ref="U5" si="6">T5*U4</f>
        <v>300000</v>
      </c>
      <c r="V5" s="60"/>
      <c r="W5" s="7">
        <v>0.2</v>
      </c>
      <c r="X5" s="59">
        <f t="shared" ref="X5" si="7">W5*X4</f>
        <v>33000</v>
      </c>
      <c r="Y5" s="60"/>
      <c r="Z5" s="7">
        <v>0.2</v>
      </c>
      <c r="AA5" s="59">
        <f t="shared" ref="AA5" si="8">Z5*AA4</f>
        <v>33000</v>
      </c>
      <c r="AB5" s="60"/>
      <c r="AC5" s="7">
        <v>0.2</v>
      </c>
      <c r="AD5" s="59">
        <f t="shared" ref="AD5" si="9">AC5*AD4</f>
        <v>0</v>
      </c>
      <c r="AE5" s="60"/>
      <c r="AF5" s="7">
        <v>0.2</v>
      </c>
      <c r="AG5" s="59">
        <f t="shared" ref="AG5" si="10">AF5*AG4</f>
        <v>0</v>
      </c>
      <c r="AH5" s="60"/>
    </row>
    <row r="6" spans="1:55" x14ac:dyDescent="0.3">
      <c r="A6" s="2"/>
      <c r="B6" s="7"/>
      <c r="C6" s="35"/>
      <c r="D6" s="36"/>
      <c r="E6" s="7"/>
      <c r="F6" s="35"/>
      <c r="G6" s="36"/>
      <c r="H6" s="7"/>
      <c r="I6" s="35"/>
      <c r="J6" s="36"/>
      <c r="K6" s="7"/>
      <c r="L6" s="35"/>
      <c r="M6" s="36"/>
      <c r="N6" s="7"/>
      <c r="O6" s="35"/>
      <c r="P6" s="36"/>
      <c r="Q6" s="7"/>
      <c r="R6" s="35"/>
      <c r="S6" s="36"/>
      <c r="T6" s="7"/>
      <c r="U6" s="35"/>
      <c r="V6" s="36"/>
      <c r="W6" s="7"/>
      <c r="X6" s="35"/>
      <c r="Y6" s="36"/>
      <c r="Z6" s="7"/>
      <c r="AA6" s="37"/>
      <c r="AB6" s="38"/>
      <c r="AC6" s="7"/>
      <c r="AD6" s="37"/>
      <c r="AE6" s="38"/>
      <c r="AF6" s="7"/>
      <c r="AG6" s="37"/>
      <c r="AH6" s="38"/>
    </row>
    <row r="7" spans="1:55" x14ac:dyDescent="0.3">
      <c r="A7" s="2"/>
      <c r="B7" s="2"/>
      <c r="C7" s="4"/>
      <c r="D7" s="5"/>
      <c r="E7" s="2"/>
      <c r="F7" s="4"/>
      <c r="G7" s="5"/>
      <c r="H7" s="2"/>
      <c r="I7" s="4"/>
      <c r="J7" s="5"/>
      <c r="K7" s="2"/>
      <c r="L7" s="4"/>
      <c r="M7" s="5"/>
      <c r="N7" s="2"/>
      <c r="O7" s="4"/>
      <c r="P7" s="5"/>
      <c r="Q7" s="2"/>
      <c r="R7" s="4"/>
      <c r="S7" s="5"/>
      <c r="T7" s="2"/>
      <c r="U7" s="4"/>
      <c r="V7" s="5"/>
      <c r="W7" s="2"/>
      <c r="X7" s="4"/>
      <c r="Y7" s="5"/>
      <c r="Z7" s="2"/>
      <c r="AA7" s="4"/>
      <c r="AB7" s="5"/>
      <c r="AC7" s="2"/>
      <c r="AD7" s="4"/>
      <c r="AE7" s="5"/>
      <c r="AF7" s="2"/>
      <c r="AG7" s="4"/>
      <c r="AH7" s="5"/>
    </row>
    <row r="8" spans="1:55" x14ac:dyDescent="0.3">
      <c r="A8" s="2" t="s">
        <v>4</v>
      </c>
      <c r="B8" s="2"/>
      <c r="C8" s="35">
        <v>1850</v>
      </c>
      <c r="D8" s="24">
        <f t="shared" ref="D8" si="11">C8/12</f>
        <v>154.16666666666666</v>
      </c>
      <c r="E8" s="2"/>
      <c r="F8" s="35">
        <v>1700</v>
      </c>
      <c r="G8" s="24">
        <f t="shared" ref="G8" si="12">F8/12</f>
        <v>141.66666666666666</v>
      </c>
      <c r="H8" s="2"/>
      <c r="I8" s="35">
        <v>1800</v>
      </c>
      <c r="J8" s="24">
        <f t="shared" ref="J8" si="13">I8/12</f>
        <v>150</v>
      </c>
      <c r="K8" s="2"/>
      <c r="L8" s="35">
        <v>12000</v>
      </c>
      <c r="M8" s="24">
        <f t="shared" ref="M8" si="14">L8/12</f>
        <v>1000</v>
      </c>
      <c r="N8" s="2"/>
      <c r="O8" s="6">
        <v>10000</v>
      </c>
      <c r="P8" s="17">
        <f t="shared" ref="P8" si="15">O8/12</f>
        <v>833.33333333333337</v>
      </c>
      <c r="Q8" s="2"/>
      <c r="R8" s="6">
        <v>10500</v>
      </c>
      <c r="S8" s="17">
        <f t="shared" ref="S8" si="16">R8/12</f>
        <v>875</v>
      </c>
      <c r="T8" s="2"/>
      <c r="U8" s="6">
        <v>23000</v>
      </c>
      <c r="V8" s="17">
        <f t="shared" ref="V8" si="17">U8/12</f>
        <v>1916.6666666666667</v>
      </c>
      <c r="W8" s="2"/>
      <c r="X8" s="6">
        <v>2800</v>
      </c>
      <c r="Y8" s="24">
        <f t="shared" ref="Y8" si="18">X8/12</f>
        <v>233.33333333333334</v>
      </c>
      <c r="Z8" s="2"/>
      <c r="AA8" s="37">
        <v>2800</v>
      </c>
      <c r="AB8" s="24">
        <f t="shared" ref="AB8" si="19">AA8/12</f>
        <v>233.33333333333334</v>
      </c>
      <c r="AC8" s="2"/>
      <c r="AD8" s="37"/>
      <c r="AE8" s="24">
        <f t="shared" ref="AE8" si="20">AD8/12</f>
        <v>0</v>
      </c>
      <c r="AF8" s="2"/>
      <c r="AG8" s="37"/>
      <c r="AH8" s="24">
        <f t="shared" ref="AH8" si="21">AG8/12</f>
        <v>0</v>
      </c>
    </row>
    <row r="9" spans="1:55" x14ac:dyDescent="0.3">
      <c r="A9" s="2" t="s">
        <v>8</v>
      </c>
      <c r="B9" s="7">
        <v>0</v>
      </c>
      <c r="C9" s="25">
        <f t="shared" ref="C9:C11" si="22">D9*12</f>
        <v>0</v>
      </c>
      <c r="D9" s="36">
        <f t="shared" ref="D9" si="23">D18*B9</f>
        <v>0</v>
      </c>
      <c r="E9" s="7">
        <v>0</v>
      </c>
      <c r="F9" s="25">
        <f t="shared" ref="F9:F11" si="24">G9*12</f>
        <v>0</v>
      </c>
      <c r="G9" s="36">
        <f t="shared" ref="G9" si="25">G18*E9</f>
        <v>0</v>
      </c>
      <c r="H9" s="7">
        <v>0</v>
      </c>
      <c r="I9" s="25">
        <f t="shared" ref="I9:I11" si="26">J9*12</f>
        <v>0</v>
      </c>
      <c r="J9" s="36">
        <f t="shared" ref="J9" si="27">J18*H9</f>
        <v>0</v>
      </c>
      <c r="K9" s="7">
        <v>0</v>
      </c>
      <c r="L9" s="25">
        <f t="shared" ref="L9:L11" si="28">M9*12</f>
        <v>0</v>
      </c>
      <c r="M9" s="36">
        <f t="shared" ref="M9" si="29">M18*K9</f>
        <v>0</v>
      </c>
      <c r="N9" s="7">
        <v>0.1</v>
      </c>
      <c r="O9" s="18">
        <f t="shared" ref="O9" si="30">P9*12</f>
        <v>8532</v>
      </c>
      <c r="P9" s="8">
        <f t="shared" ref="P9" si="31">P18*N9</f>
        <v>711</v>
      </c>
      <c r="Q9" s="7">
        <v>9.5000000000000001E-2</v>
      </c>
      <c r="R9" s="18">
        <f t="shared" ref="R9" si="32">S9*12</f>
        <v>8693.64</v>
      </c>
      <c r="S9" s="8">
        <f t="shared" ref="S9" si="33">S18*Q9</f>
        <v>724.47</v>
      </c>
      <c r="T9" s="7">
        <v>0.08</v>
      </c>
      <c r="U9" s="18">
        <f t="shared" ref="U9" si="34">V9*12</f>
        <v>18376.800000000003</v>
      </c>
      <c r="V9" s="8">
        <f t="shared" ref="V9" si="35">V18*T9</f>
        <v>1531.4</v>
      </c>
      <c r="W9" s="7">
        <v>0.1</v>
      </c>
      <c r="X9" s="25">
        <f t="shared" ref="X9:X11" si="36">Y9*12</f>
        <v>3534</v>
      </c>
      <c r="Y9" s="8">
        <f t="shared" ref="Y9" si="37">Y18*W9</f>
        <v>294.5</v>
      </c>
      <c r="Z9" s="7">
        <v>0.1</v>
      </c>
      <c r="AA9" s="25">
        <f t="shared" ref="AA9:AA11" si="38">AB9*12</f>
        <v>3534</v>
      </c>
      <c r="AB9" s="38">
        <f t="shared" ref="AB9" si="39">AB18*Z9</f>
        <v>294.5</v>
      </c>
      <c r="AC9" s="7">
        <v>0.1</v>
      </c>
      <c r="AD9" s="25">
        <f t="shared" ref="AD9:AD11" si="40">AE9*12</f>
        <v>0</v>
      </c>
      <c r="AE9" s="38"/>
      <c r="AF9" s="7">
        <v>0.1</v>
      </c>
      <c r="AG9" s="25">
        <f t="shared" ref="AG9:AG11" si="41">AH9*12</f>
        <v>0</v>
      </c>
      <c r="AH9" s="38"/>
    </row>
    <row r="10" spans="1:55" x14ac:dyDescent="0.3">
      <c r="A10" s="2" t="s">
        <v>9</v>
      </c>
      <c r="B10" s="2"/>
      <c r="C10" s="25">
        <f t="shared" si="22"/>
        <v>1020</v>
      </c>
      <c r="D10" s="36">
        <v>85</v>
      </c>
      <c r="E10" s="2"/>
      <c r="F10" s="25">
        <f t="shared" si="24"/>
        <v>360</v>
      </c>
      <c r="G10" s="36">
        <v>30</v>
      </c>
      <c r="H10" s="2"/>
      <c r="I10" s="25">
        <f t="shared" si="26"/>
        <v>360</v>
      </c>
      <c r="J10" s="36">
        <v>30</v>
      </c>
      <c r="K10" s="2"/>
      <c r="L10" s="25">
        <f t="shared" si="28"/>
        <v>0</v>
      </c>
      <c r="M10" s="36">
        <v>0</v>
      </c>
      <c r="N10" s="2"/>
      <c r="O10" s="18">
        <f t="shared" ref="O10" si="42">P10*12</f>
        <v>0</v>
      </c>
      <c r="P10" s="8">
        <v>0</v>
      </c>
      <c r="Q10" s="2"/>
      <c r="R10" s="18">
        <f t="shared" ref="R10" si="43">S10*12</f>
        <v>0</v>
      </c>
      <c r="S10" s="8">
        <v>0</v>
      </c>
      <c r="T10" s="2"/>
      <c r="U10" s="18">
        <f t="shared" ref="U10" si="44">V10*12</f>
        <v>0</v>
      </c>
      <c r="V10" s="8">
        <v>0</v>
      </c>
      <c r="W10" s="2"/>
      <c r="X10" s="25">
        <f t="shared" si="36"/>
        <v>0</v>
      </c>
      <c r="Y10" s="8">
        <v>0</v>
      </c>
      <c r="Z10" s="2"/>
      <c r="AA10" s="25">
        <f t="shared" si="38"/>
        <v>0</v>
      </c>
      <c r="AB10" s="38">
        <v>0</v>
      </c>
      <c r="AC10" s="2"/>
      <c r="AD10" s="25">
        <f t="shared" si="40"/>
        <v>0</v>
      </c>
      <c r="AE10" s="38"/>
      <c r="AF10" s="2"/>
      <c r="AG10" s="25">
        <f t="shared" si="41"/>
        <v>0</v>
      </c>
      <c r="AH10" s="38"/>
    </row>
    <row r="11" spans="1:55" x14ac:dyDescent="0.3">
      <c r="A11" s="2" t="s">
        <v>10</v>
      </c>
      <c r="B11" s="2"/>
      <c r="C11" s="25">
        <f t="shared" si="22"/>
        <v>0</v>
      </c>
      <c r="D11" s="36">
        <v>0</v>
      </c>
      <c r="E11" s="2"/>
      <c r="F11" s="25">
        <f t="shared" si="24"/>
        <v>0</v>
      </c>
      <c r="G11" s="36">
        <v>0</v>
      </c>
      <c r="H11" s="2"/>
      <c r="I11" s="25">
        <f t="shared" si="26"/>
        <v>0</v>
      </c>
      <c r="J11" s="36">
        <v>0</v>
      </c>
      <c r="K11" s="2"/>
      <c r="L11" s="25">
        <f t="shared" si="28"/>
        <v>6000</v>
      </c>
      <c r="M11" s="36">
        <v>500</v>
      </c>
      <c r="N11" s="2"/>
      <c r="O11" s="18">
        <f t="shared" ref="O11" si="45">P11*12</f>
        <v>5400</v>
      </c>
      <c r="P11" s="8">
        <v>450</v>
      </c>
      <c r="Q11" s="2"/>
      <c r="R11" s="18">
        <f t="shared" ref="R11" si="46">S11*12</f>
        <v>4800</v>
      </c>
      <c r="S11" s="8">
        <v>400</v>
      </c>
      <c r="T11" s="2"/>
      <c r="U11" s="18">
        <f t="shared" ref="U11" si="47">V11*12</f>
        <v>24000</v>
      </c>
      <c r="V11" s="8">
        <v>2000</v>
      </c>
      <c r="W11" s="2"/>
      <c r="X11" s="25">
        <f t="shared" si="36"/>
        <v>3000</v>
      </c>
      <c r="Y11" s="8">
        <v>250</v>
      </c>
      <c r="Z11" s="2"/>
      <c r="AA11" s="25">
        <f t="shared" si="38"/>
        <v>3000</v>
      </c>
      <c r="AB11" s="38">
        <v>250</v>
      </c>
      <c r="AC11" s="2"/>
      <c r="AD11" s="25">
        <f t="shared" si="40"/>
        <v>0</v>
      </c>
      <c r="AE11" s="38"/>
      <c r="AF11" s="2"/>
      <c r="AG11" s="25">
        <f t="shared" si="41"/>
        <v>0</v>
      </c>
      <c r="AH11" s="38"/>
    </row>
    <row r="12" spans="1:55" x14ac:dyDescent="0.3">
      <c r="A12" s="2" t="s">
        <v>7</v>
      </c>
      <c r="B12" s="2"/>
      <c r="C12" s="9">
        <v>450</v>
      </c>
      <c r="D12" s="24">
        <f t="shared" ref="D12" si="48">C12/12</f>
        <v>37.5</v>
      </c>
      <c r="E12" s="2"/>
      <c r="F12" s="9">
        <v>450</v>
      </c>
      <c r="G12" s="24">
        <f t="shared" ref="G12" si="49">F12/12</f>
        <v>37.5</v>
      </c>
      <c r="H12" s="2"/>
      <c r="I12" s="9">
        <v>450</v>
      </c>
      <c r="J12" s="24">
        <f t="shared" ref="J12" si="50">I12/12</f>
        <v>37.5</v>
      </c>
      <c r="K12" s="2"/>
      <c r="L12" s="9">
        <v>1800</v>
      </c>
      <c r="M12" s="24">
        <f t="shared" ref="M12" si="51">L12/12</f>
        <v>150</v>
      </c>
      <c r="N12" s="2"/>
      <c r="O12" s="9">
        <v>2800</v>
      </c>
      <c r="P12" s="17">
        <f t="shared" ref="P12" si="52">O12/12</f>
        <v>233.33333333333334</v>
      </c>
      <c r="Q12" s="2"/>
      <c r="R12" s="9">
        <v>2800</v>
      </c>
      <c r="S12" s="17">
        <f t="shared" ref="S12" si="53">R12/12</f>
        <v>233.33333333333334</v>
      </c>
      <c r="T12" s="2"/>
      <c r="U12" s="9">
        <v>11000</v>
      </c>
      <c r="V12" s="17">
        <f t="shared" ref="V12" si="54">U12/12</f>
        <v>916.66666666666663</v>
      </c>
      <c r="W12" s="2"/>
      <c r="X12" s="9">
        <v>1700</v>
      </c>
      <c r="Y12" s="24">
        <f t="shared" ref="Y12" si="55">X12/12</f>
        <v>141.66666666666666</v>
      </c>
      <c r="Z12" s="2"/>
      <c r="AA12" s="9">
        <v>1700</v>
      </c>
      <c r="AB12" s="24">
        <f t="shared" ref="AB12" si="56">AA12/12</f>
        <v>141.66666666666666</v>
      </c>
      <c r="AC12" s="2"/>
      <c r="AD12" s="9"/>
      <c r="AE12" s="24">
        <f t="shared" ref="AE12" si="57">AD12/12</f>
        <v>0</v>
      </c>
      <c r="AF12" s="2"/>
      <c r="AG12" s="9"/>
      <c r="AH12" s="24">
        <f t="shared" ref="AH12" si="58">AG12/12</f>
        <v>0</v>
      </c>
    </row>
    <row r="13" spans="1:55" x14ac:dyDescent="0.3">
      <c r="A13" s="2" t="s">
        <v>11</v>
      </c>
      <c r="B13" s="7">
        <v>0.05</v>
      </c>
      <c r="C13" s="25">
        <f t="shared" ref="C13:C14" si="59">D13*12</f>
        <v>702</v>
      </c>
      <c r="D13" s="13">
        <f t="shared" ref="D13" si="60">B13*D18</f>
        <v>58.5</v>
      </c>
      <c r="E13" s="7">
        <v>0.1</v>
      </c>
      <c r="F13" s="25">
        <f t="shared" ref="F13:F14" si="61">G13*12</f>
        <v>1100.1000000000001</v>
      </c>
      <c r="G13" s="13">
        <f t="shared" ref="G13" si="62">E13*G18</f>
        <v>91.675000000000011</v>
      </c>
      <c r="H13" s="7">
        <v>0.15</v>
      </c>
      <c r="I13" s="25">
        <f t="shared" ref="I13:I14" si="63">J13*12</f>
        <v>2152.8000000000002</v>
      </c>
      <c r="J13" s="13">
        <f t="shared" ref="J13" si="64">H13*J18</f>
        <v>179.4</v>
      </c>
      <c r="K13" s="7">
        <v>0.12</v>
      </c>
      <c r="L13" s="25">
        <f t="shared" ref="L13:L14" si="65">M13*12</f>
        <v>9008.64</v>
      </c>
      <c r="M13" s="13">
        <f t="shared" ref="M13" si="66">K13*M18</f>
        <v>750.72</v>
      </c>
      <c r="N13" s="7">
        <v>0.15</v>
      </c>
      <c r="O13" s="18">
        <f t="shared" ref="O13" si="67">P13*12</f>
        <v>12798</v>
      </c>
      <c r="P13" s="13">
        <f t="shared" ref="P13" si="68">N13*P18</f>
        <v>1066.5</v>
      </c>
      <c r="Q13" s="7">
        <v>0.15</v>
      </c>
      <c r="R13" s="18">
        <f t="shared" ref="R13" si="69">S13*12</f>
        <v>13726.8</v>
      </c>
      <c r="S13" s="13">
        <f t="shared" ref="S13" si="70">Q13*S18</f>
        <v>1143.8999999999999</v>
      </c>
      <c r="T13" s="7">
        <v>0.2</v>
      </c>
      <c r="U13" s="18">
        <f t="shared" ref="U13" si="71">V13*12</f>
        <v>45942</v>
      </c>
      <c r="V13" s="13">
        <f t="shared" ref="V13" si="72">T13*V18</f>
        <v>3828.5</v>
      </c>
      <c r="W13" s="7">
        <v>0.2</v>
      </c>
      <c r="X13" s="25">
        <f t="shared" ref="X13:X14" si="73">Y13*12</f>
        <v>7068</v>
      </c>
      <c r="Y13" s="13">
        <f t="shared" ref="Y13" si="74">W13*Y18</f>
        <v>589</v>
      </c>
      <c r="Z13" s="7">
        <v>0.2</v>
      </c>
      <c r="AA13" s="25">
        <f t="shared" ref="AA13:AA14" si="75">AB13*12</f>
        <v>7068</v>
      </c>
      <c r="AB13" s="13">
        <f t="shared" ref="AB13" si="76">Z13*AB18</f>
        <v>589</v>
      </c>
      <c r="AC13" s="7">
        <v>0.2</v>
      </c>
      <c r="AD13" s="25">
        <f t="shared" ref="AD13:AD14" si="77">AE13*12</f>
        <v>0</v>
      </c>
      <c r="AE13" s="13"/>
      <c r="AF13" s="7">
        <v>0.2</v>
      </c>
      <c r="AG13" s="25">
        <f t="shared" ref="AG13:AG14" si="78">AH13*12</f>
        <v>0</v>
      </c>
      <c r="AH13" s="13"/>
    </row>
    <row r="14" spans="1:55" x14ac:dyDescent="0.3">
      <c r="A14" s="11" t="s">
        <v>12</v>
      </c>
      <c r="B14" s="11"/>
      <c r="C14" s="26">
        <f t="shared" si="59"/>
        <v>4021.9999999999995</v>
      </c>
      <c r="D14" s="27">
        <f t="shared" ref="D14" si="79">D13+D12+D11+D10+D9+D8</f>
        <v>335.16666666666663</v>
      </c>
      <c r="E14" s="11"/>
      <c r="F14" s="26">
        <f t="shared" si="61"/>
        <v>3610.1000000000004</v>
      </c>
      <c r="G14" s="27">
        <f t="shared" ref="G14" si="80">G13+G12+G11+G10+G9+G8</f>
        <v>300.8416666666667</v>
      </c>
      <c r="H14" s="11"/>
      <c r="I14" s="26">
        <f t="shared" si="63"/>
        <v>4762.7999999999993</v>
      </c>
      <c r="J14" s="27">
        <f t="shared" ref="J14" si="81">J13+J12+J11+J10+J9+J8</f>
        <v>396.9</v>
      </c>
      <c r="K14" s="11"/>
      <c r="L14" s="26">
        <f t="shared" si="65"/>
        <v>28808.640000000003</v>
      </c>
      <c r="M14" s="27">
        <f t="shared" ref="M14" si="82">M13+M12+M11+M10+M9+M8</f>
        <v>2400.7200000000003</v>
      </c>
      <c r="N14" s="11"/>
      <c r="O14" s="19">
        <f t="shared" ref="O14" si="83">P14*12</f>
        <v>39530</v>
      </c>
      <c r="P14" s="20">
        <f t="shared" ref="P14" si="84">P13+P12+P11+P10+P9+P8</f>
        <v>3294.1666666666665</v>
      </c>
      <c r="Q14" s="11"/>
      <c r="R14" s="19">
        <f t="shared" ref="R14" si="85">S14*12</f>
        <v>40520.439999999995</v>
      </c>
      <c r="S14" s="20">
        <f t="shared" ref="S14" si="86">S13+S12+S11+S10+S9+S8</f>
        <v>3376.7033333333329</v>
      </c>
      <c r="T14" s="11"/>
      <c r="U14" s="19">
        <f t="shared" ref="U14" si="87">V14*12</f>
        <v>122318.8</v>
      </c>
      <c r="V14" s="20">
        <f t="shared" ref="V14" si="88">V13+V12+V11+V10+V9+V8</f>
        <v>10193.233333333334</v>
      </c>
      <c r="W14" s="11"/>
      <c r="X14" s="26">
        <f t="shared" si="73"/>
        <v>18101.999999999996</v>
      </c>
      <c r="Y14" s="27">
        <f t="shared" ref="Y14" si="89">Y13+Y12+Y11+Y10+Y9+Y8</f>
        <v>1508.4999999999998</v>
      </c>
      <c r="Z14" s="11"/>
      <c r="AA14" s="26">
        <f t="shared" si="75"/>
        <v>18101.999999999996</v>
      </c>
      <c r="AB14" s="27">
        <f t="shared" ref="AB14:AE14" si="90">AB13+AB12+AB11+AB10+AB9+AB8</f>
        <v>1508.4999999999998</v>
      </c>
      <c r="AC14" s="11"/>
      <c r="AD14" s="26">
        <f t="shared" si="77"/>
        <v>0</v>
      </c>
      <c r="AE14" s="27">
        <f t="shared" si="90"/>
        <v>0</v>
      </c>
      <c r="AF14" s="11"/>
      <c r="AG14" s="26">
        <f t="shared" si="78"/>
        <v>0</v>
      </c>
      <c r="AH14" s="27">
        <f t="shared" ref="AH14" si="91">AH13+AH12+AH11+AH10+AH9+AH8</f>
        <v>0</v>
      </c>
    </row>
    <row r="15" spans="1:55" x14ac:dyDescent="0.3">
      <c r="A15" s="2"/>
      <c r="B15" s="2"/>
      <c r="C15" s="4"/>
      <c r="D15" s="10"/>
      <c r="E15" s="2"/>
      <c r="F15" s="4"/>
      <c r="G15" s="10"/>
      <c r="H15" s="2"/>
      <c r="I15" s="4"/>
      <c r="J15" s="10"/>
      <c r="K15" s="2"/>
      <c r="L15" s="4"/>
      <c r="M15" s="10"/>
      <c r="N15" s="2"/>
      <c r="O15" s="4"/>
      <c r="P15" s="10"/>
      <c r="Q15" s="2"/>
      <c r="R15" s="4"/>
      <c r="S15" s="10"/>
      <c r="T15" s="2"/>
      <c r="U15" s="4"/>
      <c r="V15" s="10"/>
      <c r="W15" s="2"/>
      <c r="X15" s="4"/>
      <c r="Y15" s="10"/>
      <c r="Z15" s="2"/>
      <c r="AA15" s="4"/>
      <c r="AB15" s="10"/>
      <c r="AC15" s="2"/>
      <c r="AD15" s="4"/>
      <c r="AE15" s="10"/>
      <c r="AF15" s="2"/>
      <c r="AG15" s="4"/>
      <c r="AH15" s="10"/>
    </row>
    <row r="16" spans="1:55" x14ac:dyDescent="0.3">
      <c r="A16" s="2" t="s">
        <v>13</v>
      </c>
      <c r="B16" s="2"/>
      <c r="C16" s="28">
        <f t="shared" ref="C16" si="92">D16*12</f>
        <v>15600</v>
      </c>
      <c r="D16" s="36">
        <v>1300</v>
      </c>
      <c r="E16" s="2"/>
      <c r="F16" s="28">
        <f t="shared" ref="F16" si="93">G16*12</f>
        <v>11580</v>
      </c>
      <c r="G16" s="36">
        <v>965</v>
      </c>
      <c r="H16" s="2"/>
      <c r="I16" s="28">
        <f t="shared" ref="I16" si="94">J16*12</f>
        <v>15600</v>
      </c>
      <c r="J16" s="36">
        <v>1300</v>
      </c>
      <c r="K16" s="2"/>
      <c r="L16" s="28">
        <f t="shared" ref="L16" si="95">M16*12</f>
        <v>81600</v>
      </c>
      <c r="M16" s="36">
        <v>6800</v>
      </c>
      <c r="N16" s="2"/>
      <c r="O16" s="21">
        <f t="shared" ref="O16" si="96">P16*12</f>
        <v>94800</v>
      </c>
      <c r="P16" s="8">
        <v>7900</v>
      </c>
      <c r="Q16" s="2"/>
      <c r="R16" s="21">
        <f t="shared" ref="R16" si="97">S16*12</f>
        <v>98400</v>
      </c>
      <c r="S16" s="8">
        <v>8200</v>
      </c>
      <c r="T16" s="2"/>
      <c r="U16" s="21">
        <f t="shared" ref="U16" si="98">V16*12</f>
        <v>241800</v>
      </c>
      <c r="V16" s="8">
        <f>775*26</f>
        <v>20150</v>
      </c>
      <c r="W16" s="2"/>
      <c r="X16" s="28">
        <f t="shared" ref="X16" si="99">Y16*12</f>
        <v>37200</v>
      </c>
      <c r="Y16" s="8">
        <v>3100</v>
      </c>
      <c r="Z16" s="2"/>
      <c r="AA16" s="28">
        <f t="shared" ref="AA16:AA17" si="100">AB16*12</f>
        <v>37200</v>
      </c>
      <c r="AB16" s="38">
        <v>3100</v>
      </c>
      <c r="AC16" s="2"/>
      <c r="AD16" s="28">
        <f t="shared" ref="AD16:AD17" si="101">AE16*12</f>
        <v>0</v>
      </c>
      <c r="AE16" s="38"/>
      <c r="AF16" s="2"/>
      <c r="AG16" s="28">
        <f t="shared" ref="AG16:AG17" si="102">AH16*12</f>
        <v>0</v>
      </c>
      <c r="AH16" s="38"/>
    </row>
    <row r="17" spans="1:34" x14ac:dyDescent="0.3">
      <c r="A17" s="2" t="s">
        <v>14</v>
      </c>
      <c r="B17" s="12">
        <v>0.1</v>
      </c>
      <c r="C17" s="28">
        <f>D17*12</f>
        <v>1560</v>
      </c>
      <c r="D17" s="24">
        <f t="shared" ref="D17" si="103">B17*D16</f>
        <v>130</v>
      </c>
      <c r="E17" s="12">
        <v>0.05</v>
      </c>
      <c r="F17" s="28">
        <f>G17*12</f>
        <v>579</v>
      </c>
      <c r="G17" s="24">
        <f t="shared" ref="G17" si="104">E17*G16</f>
        <v>48.25</v>
      </c>
      <c r="H17" s="12">
        <v>0.08</v>
      </c>
      <c r="I17" s="28">
        <f>J17*12</f>
        <v>1248</v>
      </c>
      <c r="J17" s="24">
        <f t="shared" ref="J17" si="105">H17*J16</f>
        <v>104</v>
      </c>
      <c r="K17" s="12">
        <v>0.08</v>
      </c>
      <c r="L17" s="28">
        <f>M17*12</f>
        <v>6528</v>
      </c>
      <c r="M17" s="24">
        <f t="shared" ref="M17" si="106">K17*M16</f>
        <v>544</v>
      </c>
      <c r="N17" s="12">
        <v>0.1</v>
      </c>
      <c r="O17" s="21">
        <f>P17*12</f>
        <v>9480</v>
      </c>
      <c r="P17" s="17">
        <f t="shared" ref="P17" si="107">N17*P16</f>
        <v>790</v>
      </c>
      <c r="Q17" s="12">
        <v>7.0000000000000007E-2</v>
      </c>
      <c r="R17" s="21">
        <f>S17*12</f>
        <v>6888</v>
      </c>
      <c r="S17" s="17">
        <f t="shared" ref="S17" si="108">Q17*S16</f>
        <v>574</v>
      </c>
      <c r="T17" s="12">
        <v>0.05</v>
      </c>
      <c r="U17" s="21">
        <f>V17*12</f>
        <v>12090</v>
      </c>
      <c r="V17" s="17">
        <f t="shared" ref="V17" si="109">T17*V16</f>
        <v>1007.5</v>
      </c>
      <c r="W17" s="12">
        <v>0.05</v>
      </c>
      <c r="X17" s="28">
        <f>Y17*12</f>
        <v>1860</v>
      </c>
      <c r="Y17" s="24">
        <f t="shared" ref="Y17" si="110">W17*Y16</f>
        <v>155</v>
      </c>
      <c r="Z17" s="12">
        <v>0.05</v>
      </c>
      <c r="AA17" s="28">
        <f t="shared" si="100"/>
        <v>1860</v>
      </c>
      <c r="AB17" s="24">
        <f t="shared" ref="AB17" si="111">Z17*AB16</f>
        <v>155</v>
      </c>
      <c r="AC17" s="12">
        <v>0.05</v>
      </c>
      <c r="AD17" s="28">
        <f t="shared" si="101"/>
        <v>0</v>
      </c>
      <c r="AE17" s="24">
        <f t="shared" ref="AE17" si="112">AC17*AE16</f>
        <v>0</v>
      </c>
      <c r="AF17" s="12">
        <v>0.05</v>
      </c>
      <c r="AG17" s="28">
        <f t="shared" si="102"/>
        <v>0</v>
      </c>
      <c r="AH17" s="24">
        <f t="shared" ref="AH17" si="113">AF17*AH16</f>
        <v>0</v>
      </c>
    </row>
    <row r="18" spans="1:34" x14ac:dyDescent="0.3">
      <c r="A18" s="2" t="s">
        <v>15</v>
      </c>
      <c r="B18" s="2"/>
      <c r="C18" s="28">
        <f t="shared" ref="C18:D18" si="114">C16-C17</f>
        <v>14040</v>
      </c>
      <c r="D18" s="24">
        <f t="shared" si="114"/>
        <v>1170</v>
      </c>
      <c r="E18" s="2"/>
      <c r="F18" s="28">
        <f t="shared" ref="F18:G18" si="115">F16-F17</f>
        <v>11001</v>
      </c>
      <c r="G18" s="24">
        <f t="shared" si="115"/>
        <v>916.75</v>
      </c>
      <c r="H18" s="2"/>
      <c r="I18" s="28">
        <f t="shared" ref="I18:J18" si="116">I16-I17</f>
        <v>14352</v>
      </c>
      <c r="J18" s="24">
        <f t="shared" si="116"/>
        <v>1196</v>
      </c>
      <c r="K18" s="2"/>
      <c r="L18" s="28">
        <f t="shared" ref="L18:M18" si="117">L16-L17</f>
        <v>75072</v>
      </c>
      <c r="M18" s="24">
        <f t="shared" si="117"/>
        <v>6256</v>
      </c>
      <c r="N18" s="2"/>
      <c r="O18" s="21">
        <f t="shared" ref="O18:P18" si="118">O16-O17</f>
        <v>85320</v>
      </c>
      <c r="P18" s="17">
        <f t="shared" si="118"/>
        <v>7110</v>
      </c>
      <c r="Q18" s="2"/>
      <c r="R18" s="21">
        <f t="shared" ref="R18:S18" si="119">R16-R17</f>
        <v>91512</v>
      </c>
      <c r="S18" s="17">
        <f t="shared" si="119"/>
        <v>7626</v>
      </c>
      <c r="T18" s="2"/>
      <c r="U18" s="21">
        <f t="shared" ref="U18" si="120">U16-U17</f>
        <v>229710</v>
      </c>
      <c r="V18" s="17">
        <f t="shared" ref="V18" si="121">V16-V17</f>
        <v>19142.5</v>
      </c>
      <c r="W18" s="2"/>
      <c r="X18" s="28">
        <f t="shared" ref="X18:Y18" si="122">X16-X17</f>
        <v>35340</v>
      </c>
      <c r="Y18" s="24">
        <f t="shared" si="122"/>
        <v>2945</v>
      </c>
      <c r="Z18" s="2"/>
      <c r="AA18" s="28">
        <f t="shared" ref="AA18:AB18" si="123">AA16-AA17</f>
        <v>35340</v>
      </c>
      <c r="AB18" s="24">
        <f t="shared" si="123"/>
        <v>2945</v>
      </c>
      <c r="AC18" s="2"/>
      <c r="AD18" s="28">
        <f t="shared" ref="AD18:AE18" si="124">AD16-AD17</f>
        <v>0</v>
      </c>
      <c r="AE18" s="24">
        <f t="shared" si="124"/>
        <v>0</v>
      </c>
      <c r="AF18" s="2"/>
      <c r="AG18" s="28">
        <f t="shared" ref="AG18:AH18" si="125">AG16-AG17</f>
        <v>0</v>
      </c>
      <c r="AH18" s="24">
        <f t="shared" si="125"/>
        <v>0</v>
      </c>
    </row>
    <row r="19" spans="1:34" x14ac:dyDescent="0.3">
      <c r="A19" s="2" t="s">
        <v>16</v>
      </c>
      <c r="B19" s="2"/>
      <c r="C19" s="28">
        <f t="shared" ref="C19:D19" si="126">C18-C14</f>
        <v>10018</v>
      </c>
      <c r="D19" s="24">
        <f t="shared" si="126"/>
        <v>834.83333333333337</v>
      </c>
      <c r="E19" s="2"/>
      <c r="F19" s="28">
        <f t="shared" ref="F19:G19" si="127">F18-F14</f>
        <v>7390.9</v>
      </c>
      <c r="G19" s="24">
        <f t="shared" si="127"/>
        <v>615.9083333333333</v>
      </c>
      <c r="H19" s="2"/>
      <c r="I19" s="28">
        <f t="shared" ref="I19:J19" si="128">I18-I14</f>
        <v>9589.2000000000007</v>
      </c>
      <c r="J19" s="24">
        <f t="shared" si="128"/>
        <v>799.1</v>
      </c>
      <c r="K19" s="2"/>
      <c r="L19" s="28">
        <f t="shared" ref="L19:M19" si="129">L18-L14</f>
        <v>46263.360000000001</v>
      </c>
      <c r="M19" s="24">
        <f t="shared" si="129"/>
        <v>3855.2799999999997</v>
      </c>
      <c r="N19" s="2"/>
      <c r="O19" s="21">
        <f t="shared" ref="O19:P19" si="130">O18-O14</f>
        <v>45790</v>
      </c>
      <c r="P19" s="17">
        <f t="shared" si="130"/>
        <v>3815.8333333333335</v>
      </c>
      <c r="Q19" s="2"/>
      <c r="R19" s="21">
        <f t="shared" ref="R19:S19" si="131">R18-R14</f>
        <v>50991.560000000005</v>
      </c>
      <c r="S19" s="17">
        <f t="shared" si="131"/>
        <v>4249.2966666666671</v>
      </c>
      <c r="T19" s="2"/>
      <c r="U19" s="21">
        <f t="shared" ref="U19" si="132">U18-U14</f>
        <v>107391.2</v>
      </c>
      <c r="V19" s="17">
        <f t="shared" ref="V19" si="133">V18-V14</f>
        <v>8949.2666666666664</v>
      </c>
      <c r="W19" s="2"/>
      <c r="X19" s="28">
        <f t="shared" ref="X19:Y19" si="134">X18-X14</f>
        <v>17238.000000000004</v>
      </c>
      <c r="Y19" s="24">
        <f t="shared" si="134"/>
        <v>1436.5000000000002</v>
      </c>
      <c r="Z19" s="2"/>
      <c r="AA19" s="28">
        <f t="shared" ref="AA19:AB19" si="135">AA18-AA14</f>
        <v>17238.000000000004</v>
      </c>
      <c r="AB19" s="24">
        <f t="shared" si="135"/>
        <v>1436.5000000000002</v>
      </c>
      <c r="AC19" s="2"/>
      <c r="AD19" s="28">
        <f t="shared" ref="AD19:AE19" si="136">AD18-AD14</f>
        <v>0</v>
      </c>
      <c r="AE19" s="24">
        <f t="shared" si="136"/>
        <v>0</v>
      </c>
      <c r="AF19" s="2"/>
      <c r="AG19" s="28">
        <f t="shared" ref="AG19:AH19" si="137">AG18-AG14</f>
        <v>0</v>
      </c>
      <c r="AH19" s="24">
        <f t="shared" si="137"/>
        <v>0</v>
      </c>
    </row>
    <row r="20" spans="1:34" x14ac:dyDescent="0.3">
      <c r="A20" s="2" t="s">
        <v>17</v>
      </c>
      <c r="B20" s="31"/>
      <c r="C20" s="18">
        <f t="shared" ref="C20" si="138">D20*12</f>
        <v>5976.4445350901242</v>
      </c>
      <c r="D20" s="17">
        <f>PMT(D3/12,12*C3,(C4-C5)*-1)</f>
        <v>498.03704459084372</v>
      </c>
      <c r="E20" s="31"/>
      <c r="F20" s="18">
        <f t="shared" ref="F20" si="139">G20*12</f>
        <v>4580.9442657321515</v>
      </c>
      <c r="G20" s="17">
        <f>PMT(G3/12,12*F3,(F4-F5)*-1)</f>
        <v>381.74535547767931</v>
      </c>
      <c r="H20" s="31"/>
      <c r="I20" s="18">
        <f t="shared" ref="I20" si="140">J20*12</f>
        <v>4580.9442657321515</v>
      </c>
      <c r="J20" s="17">
        <f>PMT(J3/12,12*I3,(I4-I5)*-1)</f>
        <v>381.74535547767931</v>
      </c>
      <c r="K20" s="31"/>
      <c r="L20" s="18">
        <f t="shared" ref="L20" si="141">M20*12</f>
        <v>30215.984320291518</v>
      </c>
      <c r="M20" s="17">
        <f>PMT(M3/12,12*L3,(L4-L5)*-1)</f>
        <v>2517.9986933576265</v>
      </c>
      <c r="N20" s="31"/>
      <c r="O20" s="18">
        <f t="shared" ref="O20" si="142">P20*12</f>
        <v>31360.13518956245</v>
      </c>
      <c r="P20" s="17">
        <f>PMT(P3/12,12*O3,(O4-O5)*-1)</f>
        <v>2613.3445991302042</v>
      </c>
      <c r="Q20" s="31"/>
      <c r="R20" s="18">
        <f t="shared" ref="R20" si="143">S20*12</f>
        <v>31360.13518956245</v>
      </c>
      <c r="S20" s="17">
        <f>PMT(S3/12,12*R3,(R4-R5)*-1)</f>
        <v>2613.3445991302042</v>
      </c>
      <c r="T20" s="31"/>
      <c r="U20" s="18">
        <f t="shared" ref="U20" si="144">V20*12</f>
        <v>78010.286541200127</v>
      </c>
      <c r="V20" s="17">
        <f>PMT(V3/12,12*U3,(U4-U5)*-1)</f>
        <v>6500.8572117666772</v>
      </c>
      <c r="W20" s="31"/>
      <c r="X20" s="18">
        <f t="shared" ref="X20" si="145">Y20*12</f>
        <v>8581.1315195320149</v>
      </c>
      <c r="Y20" s="17">
        <f>PMT(Y3/12,12*X3,(X4-X5)*-1)</f>
        <v>715.09429329433453</v>
      </c>
      <c r="Z20" s="31"/>
      <c r="AA20" s="18">
        <f t="shared" ref="AA20" si="146">AB20*12</f>
        <v>8581.1315195320149</v>
      </c>
      <c r="AB20" s="17">
        <f t="shared" ref="AB20" si="147">PMT(AB3/12,12*AA3,(AA4-AA5)*-1)</f>
        <v>715.09429329433453</v>
      </c>
      <c r="AC20" s="31"/>
      <c r="AD20" s="18">
        <f t="shared" ref="AD20" si="148">AE20*12</f>
        <v>0</v>
      </c>
      <c r="AE20" s="17">
        <f t="shared" ref="AE20" si="149">PMT(AE3/12,12*AD3,(AD4-AD5)*-1)</f>
        <v>0</v>
      </c>
      <c r="AF20" s="31"/>
      <c r="AG20" s="18">
        <f t="shared" ref="AG20" si="150">AH20*12</f>
        <v>0</v>
      </c>
      <c r="AH20" s="17">
        <f t="shared" ref="AH20" si="151">PMT(AH3/12,12*AG3,(AG4-AG5)*-1)</f>
        <v>0</v>
      </c>
    </row>
    <row r="21" spans="1:34" x14ac:dyDescent="0.3">
      <c r="A21" s="2"/>
      <c r="B21" s="31"/>
      <c r="C21" s="32"/>
      <c r="D21" s="33"/>
      <c r="E21" s="31"/>
      <c r="F21" s="32"/>
      <c r="G21" s="33"/>
      <c r="H21" s="31"/>
      <c r="I21" s="32"/>
      <c r="J21" s="33"/>
      <c r="K21" s="31"/>
      <c r="L21" s="32"/>
      <c r="M21" s="33"/>
      <c r="N21" s="31"/>
      <c r="O21" s="32"/>
      <c r="P21" s="33"/>
      <c r="Q21" s="31"/>
      <c r="R21" s="32"/>
      <c r="S21" s="33"/>
      <c r="T21" s="31"/>
      <c r="U21" s="32"/>
      <c r="V21" s="33"/>
      <c r="W21" s="31"/>
      <c r="X21" s="32"/>
      <c r="Y21" s="33"/>
      <c r="Z21" s="31"/>
      <c r="AA21" s="32"/>
      <c r="AB21" s="33"/>
      <c r="AC21" s="31"/>
      <c r="AD21" s="32"/>
      <c r="AE21" s="33"/>
      <c r="AF21" s="31"/>
      <c r="AG21" s="32"/>
      <c r="AH21" s="33"/>
    </row>
    <row r="22" spans="1:34" x14ac:dyDescent="0.3">
      <c r="A22" s="11" t="s">
        <v>0</v>
      </c>
      <c r="B22" s="34"/>
      <c r="C22" s="19">
        <f t="shared" ref="C22:D22" si="152">C19-C20</f>
        <v>4041.5554649098758</v>
      </c>
      <c r="D22" s="20">
        <f t="shared" si="152"/>
        <v>336.79628874248965</v>
      </c>
      <c r="E22" s="34"/>
      <c r="F22" s="19">
        <f t="shared" ref="F22:G22" si="153">F19-F20</f>
        <v>2809.9557342678481</v>
      </c>
      <c r="G22" s="20">
        <f t="shared" si="153"/>
        <v>234.16297785565399</v>
      </c>
      <c r="H22" s="34"/>
      <c r="I22" s="19">
        <f t="shared" ref="I22:J22" si="154">I19-I20</f>
        <v>5008.2557342678492</v>
      </c>
      <c r="J22" s="20">
        <f t="shared" si="154"/>
        <v>417.35464452232071</v>
      </c>
      <c r="K22" s="34"/>
      <c r="L22" s="19">
        <f t="shared" ref="L22:M22" si="155">L19-L20</f>
        <v>16047.375679708482</v>
      </c>
      <c r="M22" s="20">
        <f t="shared" si="155"/>
        <v>1337.2813066423732</v>
      </c>
      <c r="N22" s="34"/>
      <c r="O22" s="19">
        <f t="shared" ref="O22:P22" si="156">O19-O20</f>
        <v>14429.86481043755</v>
      </c>
      <c r="P22" s="20">
        <f t="shared" si="156"/>
        <v>1202.4887342031293</v>
      </c>
      <c r="Q22" s="34"/>
      <c r="R22" s="19">
        <f t="shared" ref="R22:S22" si="157">R19-R20</f>
        <v>19631.424810437555</v>
      </c>
      <c r="S22" s="20">
        <f t="shared" si="157"/>
        <v>1635.9520675364629</v>
      </c>
      <c r="T22" s="34"/>
      <c r="U22" s="19">
        <f t="shared" ref="U22:V22" si="158">U19-U20</f>
        <v>29380.913458799871</v>
      </c>
      <c r="V22" s="20">
        <f t="shared" si="158"/>
        <v>2448.4094548999892</v>
      </c>
      <c r="W22" s="34"/>
      <c r="X22" s="19">
        <f t="shared" ref="X22:Y22" si="159">X19-X20</f>
        <v>8656.8684804679888</v>
      </c>
      <c r="Y22" s="20">
        <f t="shared" si="159"/>
        <v>721.40570670566569</v>
      </c>
      <c r="Z22" s="34"/>
      <c r="AA22" s="19">
        <f t="shared" ref="AA22:AB22" si="160">AA19-AA20</f>
        <v>8656.8684804679888</v>
      </c>
      <c r="AB22" s="20">
        <f t="shared" si="160"/>
        <v>721.40570670566569</v>
      </c>
      <c r="AC22" s="34"/>
      <c r="AD22" s="19">
        <f t="shared" ref="AD22:AE22" si="161">AD19-AD20</f>
        <v>0</v>
      </c>
      <c r="AE22" s="20">
        <f t="shared" si="161"/>
        <v>0</v>
      </c>
      <c r="AF22" s="34"/>
      <c r="AG22" s="19">
        <f t="shared" ref="AG22:AH22" si="162">AG19-AG20</f>
        <v>0</v>
      </c>
      <c r="AH22" s="20">
        <f t="shared" si="162"/>
        <v>0</v>
      </c>
    </row>
    <row r="23" spans="1:34" x14ac:dyDescent="0.3">
      <c r="A23" s="2" t="s">
        <v>33</v>
      </c>
      <c r="B23" s="31"/>
      <c r="C23" s="18">
        <f t="shared" ref="C23" si="163">D23*12</f>
        <v>1612.3820350901253</v>
      </c>
      <c r="D23" s="17">
        <f>PPMT(D3/12,1,C3*12,(C4-C5)*-1)</f>
        <v>134.36516959084378</v>
      </c>
      <c r="E23" s="31"/>
      <c r="F23" s="18">
        <f t="shared" ref="F23" si="164">G23*12</f>
        <v>1282.9442657321513</v>
      </c>
      <c r="G23" s="17">
        <f>PPMT(G3/12,1,F3*12,(F4-F5)*-1)</f>
        <v>106.91202214434594</v>
      </c>
      <c r="H23" s="31"/>
      <c r="I23" s="18">
        <f t="shared" ref="I23" si="165">J23*12</f>
        <v>1282.9442657321513</v>
      </c>
      <c r="J23" s="17">
        <f>PPMT(J3/12,1,I3*12,(I4-I5)*-1)</f>
        <v>106.91202214434594</v>
      </c>
      <c r="K23" s="31"/>
      <c r="L23" s="18">
        <f t="shared" ref="L23" si="166">M23*12</f>
        <v>10461.984320291516</v>
      </c>
      <c r="M23" s="17">
        <f>PPMT(M3/12,1,L3*12,(L4-L5)*-1)</f>
        <v>871.83202669095965</v>
      </c>
      <c r="N23" s="31"/>
      <c r="O23" s="18">
        <f t="shared" ref="O23" si="167">P23*12</f>
        <v>10858.135189562448</v>
      </c>
      <c r="P23" s="17">
        <f>PPMT(P3/12,1,O3*12,(O4-O5)*-1)</f>
        <v>904.84459913020407</v>
      </c>
      <c r="Q23" s="31"/>
      <c r="R23" s="18">
        <f t="shared" ref="R23" si="168">S23*12</f>
        <v>10858.135189562448</v>
      </c>
      <c r="S23" s="17">
        <f>PPMT(S3/12,1,R3*12,(R4-R5)*-1)</f>
        <v>904.84459913020407</v>
      </c>
      <c r="T23" s="31"/>
      <c r="U23" s="18">
        <f t="shared" ref="U23" si="169">V23*12</f>
        <v>27010.286541200119</v>
      </c>
      <c r="V23" s="17">
        <f>PPMT(V3/12,1,U3*12,(U4-U5)*-1)</f>
        <v>2250.8572117666768</v>
      </c>
      <c r="W23" s="31"/>
      <c r="X23" s="18">
        <f t="shared" ref="X23" si="170">Y23*12</f>
        <v>2971.131519532014</v>
      </c>
      <c r="Y23" s="17">
        <f>PPMT(Y3/12,1,X3*12,(X4-X5)*-1)</f>
        <v>247.59429329433448</v>
      </c>
      <c r="Z23" s="31"/>
      <c r="AA23" s="18">
        <f t="shared" ref="AA23" si="171">AB23*12</f>
        <v>2971.131519532014</v>
      </c>
      <c r="AB23" s="17">
        <f t="shared" ref="AB23" si="172">PPMT(AB3/12,1,AA3*12,(AA4-AA5)*-1)</f>
        <v>247.59429329433448</v>
      </c>
      <c r="AC23" s="31"/>
      <c r="AD23" s="18">
        <f t="shared" ref="AD23" si="173">AE23*12</f>
        <v>0</v>
      </c>
      <c r="AE23" s="17">
        <f t="shared" ref="AE23" si="174">PPMT(AE3/12,1,AD3*12,(AD4-AD5)*-1)</f>
        <v>0</v>
      </c>
      <c r="AF23" s="31"/>
      <c r="AG23" s="18">
        <f t="shared" ref="AG23" si="175">AH23*12</f>
        <v>0</v>
      </c>
      <c r="AH23" s="17">
        <f t="shared" ref="AH23" si="176">PPMT(AH3/12,1,AG3*12,(AG4-AG5)*-1)</f>
        <v>0</v>
      </c>
    </row>
    <row r="24" spans="1:34" x14ac:dyDescent="0.3">
      <c r="A24" s="2" t="s">
        <v>18</v>
      </c>
      <c r="B24" s="31"/>
      <c r="C24" s="18">
        <f t="shared" ref="C24:D24" si="177">C23+C22</f>
        <v>5653.9375000000009</v>
      </c>
      <c r="D24" s="17">
        <f t="shared" si="177"/>
        <v>471.16145833333343</v>
      </c>
      <c r="E24" s="31"/>
      <c r="F24" s="18">
        <f t="shared" ref="F24:G24" si="178">F23+F22</f>
        <v>4092.8999999999996</v>
      </c>
      <c r="G24" s="17">
        <f t="shared" si="178"/>
        <v>341.07499999999993</v>
      </c>
      <c r="H24" s="31"/>
      <c r="I24" s="18">
        <f t="shared" ref="I24:J24" si="179">I23+I22</f>
        <v>6291.2000000000007</v>
      </c>
      <c r="J24" s="17">
        <f t="shared" si="179"/>
        <v>524.26666666666665</v>
      </c>
      <c r="K24" s="31"/>
      <c r="L24" s="18">
        <f t="shared" ref="L24:M24" si="180">L23+L22</f>
        <v>26509.360000000001</v>
      </c>
      <c r="M24" s="17">
        <f t="shared" si="180"/>
        <v>2209.1133333333328</v>
      </c>
      <c r="N24" s="31"/>
      <c r="O24" s="18">
        <f t="shared" ref="O24:P24" si="181">O23+O22</f>
        <v>25288</v>
      </c>
      <c r="P24" s="17">
        <f t="shared" si="181"/>
        <v>2107.3333333333335</v>
      </c>
      <c r="Q24" s="31"/>
      <c r="R24" s="18">
        <f t="shared" ref="R24:S24" si="182">R23+R22</f>
        <v>30489.560000000005</v>
      </c>
      <c r="S24" s="17">
        <f t="shared" si="182"/>
        <v>2540.7966666666671</v>
      </c>
      <c r="T24" s="31"/>
      <c r="U24" s="18">
        <f t="shared" ref="U24" si="183">U23+U22</f>
        <v>56391.19999999999</v>
      </c>
      <c r="V24" s="17">
        <f t="shared" ref="V24" si="184">V23+V22</f>
        <v>4699.2666666666664</v>
      </c>
      <c r="W24" s="31"/>
      <c r="X24" s="18">
        <f t="shared" ref="X24:Y24" si="185">X23+X22</f>
        <v>11628.000000000004</v>
      </c>
      <c r="Y24" s="17">
        <f t="shared" si="185"/>
        <v>969.00000000000023</v>
      </c>
      <c r="Z24" s="31"/>
      <c r="AA24" s="18">
        <f t="shared" ref="AA24:AB24" si="186">AA23+AA22</f>
        <v>11628.000000000004</v>
      </c>
      <c r="AB24" s="17">
        <f t="shared" si="186"/>
        <v>969.00000000000023</v>
      </c>
      <c r="AC24" s="31"/>
      <c r="AD24" s="18">
        <f t="shared" ref="AD24:AE24" si="187">AD23+AD22</f>
        <v>0</v>
      </c>
      <c r="AE24" s="17">
        <f t="shared" si="187"/>
        <v>0</v>
      </c>
      <c r="AF24" s="31"/>
      <c r="AG24" s="18">
        <f t="shared" ref="AG24:AH24" si="188">AG23+AG22</f>
        <v>0</v>
      </c>
      <c r="AH24" s="17">
        <f t="shared" si="188"/>
        <v>0</v>
      </c>
    </row>
    <row r="25" spans="1:34" x14ac:dyDescent="0.3">
      <c r="A25" s="2"/>
      <c r="B25" s="2"/>
      <c r="C25" s="4"/>
      <c r="D25" s="5"/>
      <c r="E25" s="2"/>
      <c r="F25" s="4"/>
      <c r="G25" s="5"/>
      <c r="H25" s="2"/>
      <c r="I25" s="4"/>
      <c r="J25" s="5"/>
      <c r="K25" s="2"/>
      <c r="L25" s="4"/>
      <c r="M25" s="5"/>
      <c r="N25" s="2"/>
      <c r="O25" s="4"/>
      <c r="P25" s="5"/>
      <c r="Q25" s="2"/>
      <c r="R25" s="4"/>
      <c r="S25" s="5"/>
      <c r="T25" s="2"/>
      <c r="U25" s="4"/>
      <c r="V25" s="5"/>
      <c r="W25" s="2"/>
      <c r="X25" s="4"/>
      <c r="Y25" s="5"/>
      <c r="Z25" s="2"/>
      <c r="AA25" s="4"/>
      <c r="AB25" s="5"/>
      <c r="AC25" s="2"/>
      <c r="AD25" s="4"/>
      <c r="AE25" s="5"/>
      <c r="AF25" s="2"/>
      <c r="AG25" s="4"/>
      <c r="AH25" s="5"/>
    </row>
    <row r="26" spans="1:34" x14ac:dyDescent="0.3">
      <c r="A26" s="11" t="s">
        <v>6</v>
      </c>
      <c r="B26" s="2"/>
      <c r="C26" s="61">
        <f>C22/C5</f>
        <v>0.12155054029804138</v>
      </c>
      <c r="D26" s="62"/>
      <c r="E26" s="2"/>
      <c r="F26" s="61">
        <f>F22/F5</f>
        <v>0.14484307908597155</v>
      </c>
      <c r="G26" s="62"/>
      <c r="H26" s="2"/>
      <c r="I26" s="61">
        <f>I22/I5</f>
        <v>0.25815751207566234</v>
      </c>
      <c r="J26" s="62"/>
      <c r="K26" s="2"/>
      <c r="L26" s="61">
        <f>L22/L5</f>
        <v>0.13810133975652739</v>
      </c>
      <c r="M26" s="62"/>
      <c r="N26" s="2"/>
      <c r="O26" s="81">
        <f>O22/O5</f>
        <v>0.11965062031871931</v>
      </c>
      <c r="P26" s="82"/>
      <c r="Q26" s="2"/>
      <c r="R26" s="81">
        <f>R22/R5</f>
        <v>0.16278130025238438</v>
      </c>
      <c r="S26" s="82"/>
      <c r="T26" s="2"/>
      <c r="U26" s="81">
        <f>U22/U5</f>
        <v>9.7936378195999568E-2</v>
      </c>
      <c r="V26" s="82"/>
      <c r="W26" s="2"/>
      <c r="X26" s="61">
        <f>X22/X5</f>
        <v>0.26232934789296936</v>
      </c>
      <c r="Y26" s="62"/>
      <c r="Z26" s="2"/>
      <c r="AA26" s="61">
        <f t="shared" ref="AA26" si="189">AA22/AA5</f>
        <v>0.26232934789296936</v>
      </c>
      <c r="AB26" s="62"/>
      <c r="AC26" s="2"/>
      <c r="AD26" s="61" t="e">
        <f t="shared" ref="AD26" si="190">AD22/AD5</f>
        <v>#DIV/0!</v>
      </c>
      <c r="AE26" s="62"/>
      <c r="AF26" s="2"/>
      <c r="AG26" s="61" t="e">
        <f t="shared" ref="AG26" si="191">AG22/AG5</f>
        <v>#DIV/0!</v>
      </c>
      <c r="AH26" s="62"/>
    </row>
    <row r="27" spans="1:34" x14ac:dyDescent="0.3">
      <c r="A27" s="11" t="s">
        <v>21</v>
      </c>
      <c r="B27" s="2"/>
      <c r="C27" s="61">
        <f t="shared" ref="C27" si="192">C19/C4</f>
        <v>7.5323308270676695E-2</v>
      </c>
      <c r="D27" s="62"/>
      <c r="E27" s="2"/>
      <c r="F27" s="61">
        <f t="shared" ref="F27" si="193">F19/F4</f>
        <v>7.6194845360824742E-2</v>
      </c>
      <c r="G27" s="62"/>
      <c r="H27" s="2"/>
      <c r="I27" s="61">
        <f t="shared" ref="I27" si="194">I19/I4</f>
        <v>9.8857731958762893E-2</v>
      </c>
      <c r="J27" s="62"/>
      <c r="K27" s="2"/>
      <c r="L27" s="61">
        <f t="shared" ref="L27" si="195">L19/L4</f>
        <v>7.9627125645438904E-2</v>
      </c>
      <c r="M27" s="62"/>
      <c r="N27" s="2"/>
      <c r="O27" s="81">
        <f t="shared" ref="O27" si="196">O19/O4</f>
        <v>7.5936981757877275E-2</v>
      </c>
      <c r="P27" s="82"/>
      <c r="Q27" s="2"/>
      <c r="R27" s="81">
        <f t="shared" ref="R27" si="197">R19/R4</f>
        <v>8.4563117744610283E-2</v>
      </c>
      <c r="S27" s="82"/>
      <c r="T27" s="2"/>
      <c r="U27" s="81">
        <f t="shared" ref="U27" si="198">U19/U4</f>
        <v>7.1594133333333337E-2</v>
      </c>
      <c r="V27" s="82"/>
      <c r="W27" s="2"/>
      <c r="X27" s="61">
        <f t="shared" ref="X27" si="199">X19/X4</f>
        <v>0.1044727272727273</v>
      </c>
      <c r="Y27" s="62"/>
      <c r="Z27" s="2"/>
      <c r="AA27" s="61">
        <f t="shared" ref="AA27:AD27" si="200">AA19/AA4</f>
        <v>0.1044727272727273</v>
      </c>
      <c r="AB27" s="62"/>
      <c r="AC27" s="2"/>
      <c r="AD27" s="61" t="e">
        <f t="shared" si="200"/>
        <v>#DIV/0!</v>
      </c>
      <c r="AE27" s="62"/>
      <c r="AF27" s="2"/>
      <c r="AG27" s="61" t="e">
        <f t="shared" ref="AG27" si="201">AG19/AG4</f>
        <v>#DIV/0!</v>
      </c>
      <c r="AH27" s="62"/>
    </row>
    <row r="28" spans="1:34" x14ac:dyDescent="0.3">
      <c r="A28" s="2" t="s">
        <v>3</v>
      </c>
      <c r="B28" s="2"/>
      <c r="C28" s="63">
        <f t="shared" ref="C28" si="202">C24/C5</f>
        <v>0.1700432330827068</v>
      </c>
      <c r="D28" s="64"/>
      <c r="E28" s="2"/>
      <c r="F28" s="63">
        <f t="shared" ref="F28" si="203">F24/F5</f>
        <v>0.2109742268041237</v>
      </c>
      <c r="G28" s="64"/>
      <c r="H28" s="2"/>
      <c r="I28" s="63">
        <f t="shared" ref="I28" si="204">I24/I5</f>
        <v>0.32428865979381449</v>
      </c>
      <c r="J28" s="64"/>
      <c r="K28" s="2"/>
      <c r="L28" s="63">
        <f t="shared" ref="L28" si="205">L24/L5</f>
        <v>0.22813562822719449</v>
      </c>
      <c r="M28" s="64"/>
      <c r="N28" s="2"/>
      <c r="O28" s="77">
        <f t="shared" ref="O28" si="206">O24/O5</f>
        <v>0.20968490878938639</v>
      </c>
      <c r="P28" s="78"/>
      <c r="Q28" s="2"/>
      <c r="R28" s="77">
        <f t="shared" ref="R28" si="207">R24/R5</f>
        <v>0.25281558872305143</v>
      </c>
      <c r="S28" s="78"/>
      <c r="T28" s="2"/>
      <c r="U28" s="77">
        <f t="shared" ref="U28" si="208">U24/U5</f>
        <v>0.18797066666666662</v>
      </c>
      <c r="V28" s="78"/>
      <c r="W28" s="2"/>
      <c r="X28" s="63">
        <f t="shared" ref="X28" si="209">X24/X5</f>
        <v>0.35236363636363649</v>
      </c>
      <c r="Y28" s="64"/>
      <c r="Z28" s="2"/>
      <c r="AA28" s="63">
        <f t="shared" ref="AA28:AD28" si="210">AA24/AA5</f>
        <v>0.35236363636363649</v>
      </c>
      <c r="AB28" s="64"/>
      <c r="AC28" s="2"/>
      <c r="AD28" s="63" t="e">
        <f t="shared" si="210"/>
        <v>#DIV/0!</v>
      </c>
      <c r="AE28" s="64"/>
      <c r="AF28" s="2"/>
      <c r="AG28" s="63" t="e">
        <f t="shared" ref="AG28" si="211">AG24/AG5</f>
        <v>#DIV/0!</v>
      </c>
      <c r="AH28" s="64"/>
    </row>
    <row r="29" spans="1:34" ht="15" thickBot="1" x14ac:dyDescent="0.35">
      <c r="A29" s="2" t="s">
        <v>19</v>
      </c>
      <c r="B29" s="2"/>
      <c r="C29" s="53">
        <f>C19/C20</f>
        <v>1.6762474647225902</v>
      </c>
      <c r="D29" s="54"/>
      <c r="E29" s="2"/>
      <c r="F29" s="53">
        <f>F19/F20</f>
        <v>1.6134009870601964</v>
      </c>
      <c r="G29" s="54"/>
      <c r="H29" s="2"/>
      <c r="I29" s="53">
        <f>I19/I20</f>
        <v>2.0932802155512369</v>
      </c>
      <c r="J29" s="54"/>
      <c r="K29" s="2"/>
      <c r="L29" s="53">
        <f>L19/L20</f>
        <v>1.5310889597242703</v>
      </c>
      <c r="M29" s="54"/>
      <c r="N29" s="2"/>
      <c r="O29" s="79">
        <f>O19/O20</f>
        <v>1.460134011642916</v>
      </c>
      <c r="P29" s="80"/>
      <c r="Q29" s="2"/>
      <c r="R29" s="79">
        <f>R19/R20</f>
        <v>1.625999368043906</v>
      </c>
      <c r="S29" s="80"/>
      <c r="T29" s="2"/>
      <c r="U29" s="79">
        <f>U19/U20</f>
        <v>1.3766287083599253</v>
      </c>
      <c r="V29" s="80"/>
      <c r="W29" s="2"/>
      <c r="X29" s="53">
        <f>X19/X20</f>
        <v>2.0088259876641659</v>
      </c>
      <c r="Y29" s="54"/>
      <c r="Z29" s="2"/>
      <c r="AA29" s="53">
        <f t="shared" ref="AA29" si="212">AA19/AA20</f>
        <v>2.0088259876641659</v>
      </c>
      <c r="AB29" s="54"/>
      <c r="AC29" s="2"/>
      <c r="AD29" s="53" t="e">
        <f t="shared" ref="AD29" si="213">AD19/AD20</f>
        <v>#DIV/0!</v>
      </c>
      <c r="AE29" s="54"/>
      <c r="AF29" s="2"/>
      <c r="AG29" s="53" t="e">
        <f t="shared" ref="AG29" si="214">AG19/AG20</f>
        <v>#DIV/0!</v>
      </c>
      <c r="AH29" s="54"/>
    </row>
    <row r="30" spans="1:34" x14ac:dyDescent="0.3">
      <c r="A30" s="2"/>
      <c r="B30" s="2"/>
      <c r="C30" s="14"/>
      <c r="D30" s="14"/>
      <c r="E30" s="2"/>
      <c r="F30" s="14"/>
      <c r="G30" s="14"/>
      <c r="H30" s="2"/>
      <c r="I30" s="14"/>
      <c r="J30" s="14"/>
      <c r="K30" s="2"/>
      <c r="L30" s="14"/>
      <c r="M30" s="14"/>
      <c r="N30" s="2"/>
      <c r="O30" s="14"/>
      <c r="P30" s="14"/>
      <c r="Q30" s="2"/>
      <c r="R30" s="14"/>
      <c r="S30" s="14"/>
      <c r="T30" s="2"/>
      <c r="U30" s="14"/>
      <c r="V30" s="14"/>
      <c r="W30" s="2"/>
      <c r="X30" s="14"/>
      <c r="Y30" s="14"/>
      <c r="Z30" s="2"/>
      <c r="AA30" s="14"/>
      <c r="AB30" s="14"/>
      <c r="AC30" s="2"/>
      <c r="AD30" s="14"/>
      <c r="AE30" s="14"/>
      <c r="AF30" s="2"/>
      <c r="AG30" s="14"/>
      <c r="AH30" s="14"/>
    </row>
    <row r="31" spans="1:34" x14ac:dyDescent="0.3">
      <c r="A31" s="15"/>
      <c r="B31" s="15"/>
      <c r="C31" s="16"/>
      <c r="D31" s="16"/>
      <c r="E31" s="15"/>
      <c r="F31" s="16"/>
      <c r="G31" s="16"/>
      <c r="H31" s="15"/>
      <c r="I31" s="16"/>
      <c r="J31" s="16"/>
      <c r="K31" s="15"/>
      <c r="L31" s="16"/>
      <c r="M31" s="16"/>
      <c r="N31" s="15"/>
      <c r="O31" s="16"/>
      <c r="P31" s="16"/>
      <c r="Q31" s="15"/>
      <c r="R31" s="16"/>
      <c r="S31" s="16"/>
      <c r="T31" s="15"/>
      <c r="U31" s="16"/>
      <c r="V31" s="16"/>
      <c r="W31" s="15"/>
      <c r="X31" s="16"/>
      <c r="Y31" s="16"/>
      <c r="Z31" s="15"/>
      <c r="AA31" s="16"/>
      <c r="AB31" s="16"/>
      <c r="AC31" s="15"/>
      <c r="AD31" s="16"/>
      <c r="AE31" s="16"/>
      <c r="AF31" s="15"/>
      <c r="AG31" s="16"/>
      <c r="AH31" s="16"/>
    </row>
  </sheetData>
  <sheetProtection formatCells="0" formatColumns="0" formatRows="0" insertColumns="0" insertRows="0"/>
  <mergeCells count="81">
    <mergeCell ref="C28:D28"/>
    <mergeCell ref="F28:G28"/>
    <mergeCell ref="I28:J28"/>
    <mergeCell ref="L28:M28"/>
    <mergeCell ref="C29:D29"/>
    <mergeCell ref="F29:G29"/>
    <mergeCell ref="I29:J29"/>
    <mergeCell ref="L29:M29"/>
    <mergeCell ref="I5:J5"/>
    <mergeCell ref="L5:M5"/>
    <mergeCell ref="C26:D26"/>
    <mergeCell ref="F26:G26"/>
    <mergeCell ref="I26:J26"/>
    <mergeCell ref="L26:M26"/>
    <mergeCell ref="C27:D27"/>
    <mergeCell ref="F27:G27"/>
    <mergeCell ref="I27:J27"/>
    <mergeCell ref="L27:M27"/>
    <mergeCell ref="C1:D1"/>
    <mergeCell ref="F1:G1"/>
    <mergeCell ref="I1:J1"/>
    <mergeCell ref="L1:M1"/>
    <mergeCell ref="F2:G2"/>
    <mergeCell ref="I2:J2"/>
    <mergeCell ref="C4:D4"/>
    <mergeCell ref="F4:G4"/>
    <mergeCell ref="I4:J4"/>
    <mergeCell ref="L4:M4"/>
    <mergeCell ref="C5:D5"/>
    <mergeCell ref="F5:G5"/>
    <mergeCell ref="O26:P26"/>
    <mergeCell ref="R26:S26"/>
    <mergeCell ref="O27:P27"/>
    <mergeCell ref="R27:S27"/>
    <mergeCell ref="O29:P29"/>
    <mergeCell ref="R29:S29"/>
    <mergeCell ref="O28:P28"/>
    <mergeCell ref="R28:S28"/>
    <mergeCell ref="O1:P1"/>
    <mergeCell ref="R1:S1"/>
    <mergeCell ref="O5:P5"/>
    <mergeCell ref="R5:S5"/>
    <mergeCell ref="O4:P4"/>
    <mergeCell ref="R4:S4"/>
    <mergeCell ref="O2:P2"/>
    <mergeCell ref="R2:S2"/>
    <mergeCell ref="U1:V1"/>
    <mergeCell ref="U5:V5"/>
    <mergeCell ref="U4:V4"/>
    <mergeCell ref="X28:Y28"/>
    <mergeCell ref="X29:Y29"/>
    <mergeCell ref="X1:Y1"/>
    <mergeCell ref="X4:Y4"/>
    <mergeCell ref="X5:Y5"/>
    <mergeCell ref="X26:Y26"/>
    <mergeCell ref="X27:Y27"/>
    <mergeCell ref="U28:V28"/>
    <mergeCell ref="U29:V29"/>
    <mergeCell ref="U26:V26"/>
    <mergeCell ref="U27:V27"/>
    <mergeCell ref="AD1:AE1"/>
    <mergeCell ref="AA4:AB4"/>
    <mergeCell ref="AD4:AE4"/>
    <mergeCell ref="AA5:AB5"/>
    <mergeCell ref="AD5:AE5"/>
    <mergeCell ref="AA29:AB29"/>
    <mergeCell ref="AD29:AE29"/>
    <mergeCell ref="AG1:AH1"/>
    <mergeCell ref="AG4:AH4"/>
    <mergeCell ref="AG5:AH5"/>
    <mergeCell ref="AG26:AH26"/>
    <mergeCell ref="AG27:AH27"/>
    <mergeCell ref="AG28:AH28"/>
    <mergeCell ref="AG29:AH29"/>
    <mergeCell ref="AA26:AB26"/>
    <mergeCell ref="AD26:AE26"/>
    <mergeCell ref="AA27:AB27"/>
    <mergeCell ref="AD27:AE27"/>
    <mergeCell ref="AA28:AB28"/>
    <mergeCell ref="AD28:AE28"/>
    <mergeCell ref="AA1:AB1"/>
  </mergeCells>
  <hyperlinks>
    <hyperlink ref="A1" r:id="rId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Kelwaski Monopoly Cards</vt:lpstr>
    </vt:vector>
  </TitlesOfParts>
  <Company>Baxter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Kelwaski, Marc Edward</dc:creator>
  <cp:lastModifiedBy>Jeremy</cp:lastModifiedBy>
  <dcterms:created xsi:type="dcterms:W3CDTF">2015-08-10T16:00:59Z</dcterms:created>
  <dcterms:modified xsi:type="dcterms:W3CDTF">2020-05-08T18:52:46Z</dcterms:modified>
</cp:coreProperties>
</file>